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５号　ロー①" sheetId="1" r:id="rId1"/>
    <sheet name="５号　ロー① (記入例)" sheetId="5" r:id="rId2"/>
  </sheets>
  <definedNames>
    <definedName name="_xlnm.Print_Area" localSheetId="0">'５号　ロー①'!$A$1:$M$37</definedName>
    <definedName name="_xlnm.Print_Area" localSheetId="1">'５号　ロー① (記入例)'!$A$1:$M$35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J31" i="1"/>
  <c r="G31" i="1"/>
  <c r="C30" i="1"/>
  <c r="B30" i="1"/>
  <c r="D30" i="1"/>
  <c r="D31" i="1" s="1"/>
  <c r="I22" i="1"/>
  <c r="H23" i="1" s="1"/>
  <c r="H24" i="1" s="1"/>
  <c r="F22" i="1"/>
  <c r="E22" i="1"/>
  <c r="K17" i="1"/>
  <c r="K16" i="1"/>
  <c r="H18" i="1" s="1"/>
  <c r="H11" i="1"/>
  <c r="K10" i="1" s="1"/>
  <c r="I33" i="1" l="1"/>
  <c r="I34" i="1" s="1"/>
  <c r="K7" i="1"/>
  <c r="K8" i="1"/>
  <c r="K9" i="1"/>
  <c r="H19" i="1"/>
  <c r="J27" i="5" l="1"/>
  <c r="J29" i="5" s="1"/>
  <c r="J26" i="5"/>
  <c r="J28" i="5"/>
  <c r="L28" i="5"/>
  <c r="L27" i="5"/>
  <c r="L26" i="5"/>
  <c r="I21" i="5"/>
  <c r="H22" i="5" s="1"/>
  <c r="K17" i="5"/>
  <c r="K16" i="5"/>
  <c r="K15" i="5"/>
  <c r="H11" i="5"/>
  <c r="K10" i="5" s="1"/>
  <c r="L29" i="5" l="1"/>
  <c r="D29" i="5"/>
  <c r="G29" i="5"/>
  <c r="H18" i="5"/>
  <c r="K7" i="5"/>
  <c r="K8" i="5"/>
  <c r="K9" i="5"/>
  <c r="K15" i="1"/>
  <c r="I31" i="5" l="1"/>
</calcChain>
</file>

<file path=xl/sharedStrings.xml><?xml version="1.0" encoding="utf-8"?>
<sst xmlns="http://schemas.openxmlformats.org/spreadsheetml/2006/main" count="101" uniqueCount="48">
  <si>
    <t>法人名又は事業主名：</t>
    <rPh sb="0" eb="2">
      <t>ホウジン</t>
    </rPh>
    <rPh sb="2" eb="3">
      <t>メイ</t>
    </rPh>
    <rPh sb="3" eb="4">
      <t>マタ</t>
    </rPh>
    <rPh sb="5" eb="9">
      <t>ジギョウヌシメイ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</si>
  <si>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</si>
  <si>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</si>
  <si>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</si>
  <si>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 xml:space="preserve">細分類業種名 </t>
    <phoneticPr fontId="3"/>
  </si>
  <si>
    <t>細分類番号
（４桁）</t>
    <rPh sb="0" eb="1">
      <t>サイ</t>
    </rPh>
    <rPh sb="1" eb="3">
      <t>ブンルイ</t>
    </rPh>
    <rPh sb="3" eb="5">
      <t>バンゴウ</t>
    </rPh>
    <rPh sb="8" eb="9">
      <t>ケタ</t>
    </rPh>
    <phoneticPr fontId="3"/>
  </si>
  <si>
    <t>構成比</t>
    <rPh sb="0" eb="3">
      <t>コウセイヒ</t>
    </rPh>
    <phoneticPr fontId="3"/>
  </si>
  <si>
    <t>企業全体の売上高</t>
    <rPh sb="0" eb="4">
      <t>キギョウゼンタイ</t>
    </rPh>
    <rPh sb="5" eb="8">
      <t>ウリアゲダカ</t>
    </rPh>
    <phoneticPr fontId="3"/>
  </si>
  <si>
    <t>（１）営んでいる事業が属する業種及びその指定状況</t>
    <rPh sb="3" eb="4">
      <t>イトナ</t>
    </rPh>
    <rPh sb="8" eb="10">
      <t>ジギョウ</t>
    </rPh>
    <rPh sb="11" eb="12">
      <t>ゾク</t>
    </rPh>
    <rPh sb="14" eb="16">
      <t>ギョウシュ</t>
    </rPh>
    <rPh sb="16" eb="17">
      <t>オヨ</t>
    </rPh>
    <rPh sb="20" eb="24">
      <t>シテイジョウキョウ</t>
    </rPh>
    <phoneticPr fontId="3"/>
  </si>
  <si>
    <t>５号認定確認書（ロー①）</t>
    <rPh sb="1" eb="7">
      <t>ゴウニンテイカクニンショ</t>
    </rPh>
    <phoneticPr fontId="3"/>
  </si>
  <si>
    <t>※本確認書（ロ－①）は、表中の業種が全てセーフティネット保証５号の指定業種である場合に使用する。</t>
    <phoneticPr fontId="3"/>
  </si>
  <si>
    <t>数量</t>
    <rPh sb="0" eb="2">
      <t>スウリョウ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</si>
  <si>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</si>
  <si>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</si>
  <si>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単位</t>
    <rPh sb="0" eb="2">
      <t>タンイ</t>
    </rPh>
    <phoneticPr fontId="3"/>
  </si>
  <si>
    <t>≧20％</t>
  </si>
  <si>
    <t>仕入金額(円）</t>
    <rPh sb="0" eb="4">
      <t>シイレキンガク</t>
    </rPh>
    <rPh sb="5" eb="6">
      <t>エン</t>
    </rPh>
    <phoneticPr fontId="3"/>
  </si>
  <si>
    <t>【E】</t>
    <phoneticPr fontId="3"/>
  </si>
  <si>
    <t>【e】</t>
    <phoneticPr fontId="3"/>
  </si>
  <si>
    <t>前年同月</t>
    <rPh sb="0" eb="2">
      <t>ゼンネン</t>
    </rPh>
    <rPh sb="2" eb="4">
      <t>ドウゲツ</t>
    </rPh>
    <phoneticPr fontId="12"/>
  </si>
  <si>
    <t>原油等の仕入単価の上昇率       
     （【Ｅ】／【ｅ】×100－100）　　＝</t>
    <rPh sb="0" eb="2">
      <t>ゲンユ</t>
    </rPh>
    <rPh sb="2" eb="3">
      <t>トウ</t>
    </rPh>
    <rPh sb="4" eb="6">
      <t>シイ</t>
    </rPh>
    <rPh sb="6" eb="8">
      <t>タンカ</t>
    </rPh>
    <rPh sb="9" eb="11">
      <t>ジョウショウ</t>
    </rPh>
    <rPh sb="11" eb="12">
      <t>リツ</t>
    </rPh>
    <phoneticPr fontId="12"/>
  </si>
  <si>
    <t>ℓ</t>
    <phoneticPr fontId="3"/>
  </si>
  <si>
    <t>売上原価に占める原油等の仕入価格の割合
（【Ｓ】／【Ｃ】×100）　＝</t>
    <rPh sb="0" eb="2">
      <t>ウリアゲ</t>
    </rPh>
    <rPh sb="2" eb="4">
      <t>ゲンカ</t>
    </rPh>
    <rPh sb="5" eb="6">
      <t>シ</t>
    </rPh>
    <rPh sb="8" eb="10">
      <t>ゲンユ</t>
    </rPh>
    <rPh sb="10" eb="11">
      <t>トウ</t>
    </rPh>
    <rPh sb="12" eb="14">
      <t>シイレ</t>
    </rPh>
    <rPh sb="14" eb="16">
      <t>カカク</t>
    </rPh>
    <rPh sb="17" eb="19">
      <t>ワリアイ</t>
    </rPh>
    <phoneticPr fontId="12"/>
  </si>
  <si>
    <t>売上原価(円）【C】</t>
    <rPh sb="0" eb="4">
      <t>ウリアゲゲンカ</t>
    </rPh>
    <phoneticPr fontId="3"/>
  </si>
  <si>
    <t>期間</t>
    <rPh sb="0" eb="2">
      <t>キカン</t>
    </rPh>
    <phoneticPr fontId="3"/>
  </si>
  <si>
    <t>最近1年間（直近期）
の売上高（円）</t>
    <phoneticPr fontId="3"/>
  </si>
  <si>
    <t>最近1か月間</t>
    <phoneticPr fontId="3"/>
  </si>
  <si>
    <t>最近３か月</t>
    <rPh sb="0" eb="2">
      <t>サイキン</t>
    </rPh>
    <rPh sb="4" eb="5">
      <t>ゲツ</t>
    </rPh>
    <phoneticPr fontId="3"/>
  </si>
  <si>
    <t>前年同期</t>
    <rPh sb="0" eb="4">
      <t>ゼンネンドウキ</t>
    </rPh>
    <phoneticPr fontId="3"/>
  </si>
  <si>
    <t>原油等の仕入れ
価格（円）【Ａ】</t>
    <rPh sb="0" eb="3">
      <t>ゲンユトウ</t>
    </rPh>
    <rPh sb="4" eb="6">
      <t>シイ</t>
    </rPh>
    <rPh sb="8" eb="10">
      <t>カカク</t>
    </rPh>
    <rPh sb="11" eb="12">
      <t>エン</t>
    </rPh>
    <phoneticPr fontId="3"/>
  </si>
  <si>
    <t>原油等の仕入れ
価格（円）【ａ】</t>
    <rPh sb="0" eb="3">
      <t>ゲンユトウ</t>
    </rPh>
    <rPh sb="4" eb="6">
      <t>シイ</t>
    </rPh>
    <rPh sb="8" eb="10">
      <t>カカク</t>
    </rPh>
    <rPh sb="11" eb="12">
      <t>エン</t>
    </rPh>
    <phoneticPr fontId="3"/>
  </si>
  <si>
    <t>（２）企業全体に係る原油等の平均仕入価格の上昇</t>
    <rPh sb="8" eb="9">
      <t>カカ</t>
    </rPh>
    <rPh sb="10" eb="13">
      <t>ゲンユトウ</t>
    </rPh>
    <rPh sb="14" eb="16">
      <t>ヘイキン</t>
    </rPh>
    <rPh sb="16" eb="18">
      <t>シイ</t>
    </rPh>
    <rPh sb="18" eb="20">
      <t>カカク</t>
    </rPh>
    <rPh sb="21" eb="23">
      <t>ジョウショウ</t>
    </rPh>
    <phoneticPr fontId="3"/>
  </si>
  <si>
    <t>（３）原油等の仕入額が企業全体に売上原価に占める割合</t>
    <rPh sb="3" eb="6">
      <t>ゲンユトウ</t>
    </rPh>
    <rPh sb="7" eb="9">
      <t>シイ</t>
    </rPh>
    <rPh sb="9" eb="10">
      <t>ガク</t>
    </rPh>
    <rPh sb="16" eb="20">
      <t>ウリアゲゲンカ</t>
    </rPh>
    <rPh sb="21" eb="22">
      <t>シ</t>
    </rPh>
    <rPh sb="24" eb="26">
      <t>ワリアイ</t>
    </rPh>
    <phoneticPr fontId="3"/>
  </si>
  <si>
    <t>原油等仕入価格(円}【S】</t>
    <phoneticPr fontId="3"/>
  </si>
  <si>
    <t>（４）企業全体の製品等価格への転嫁の状況について</t>
    <rPh sb="3" eb="7">
      <t>キギョウゼンタイ</t>
    </rPh>
    <phoneticPr fontId="3"/>
  </si>
  <si>
    <t>売上高（円）
　　　　　【B】</t>
    <rPh sb="0" eb="3">
      <t>ウリアゲダカ</t>
    </rPh>
    <rPh sb="4" eb="5">
      <t>エン</t>
    </rPh>
    <phoneticPr fontId="3"/>
  </si>
  <si>
    <t>売上高（円）
　　　【ｂ】</t>
    <rPh sb="0" eb="3">
      <t>ウリアゲダカ</t>
    </rPh>
    <rPh sb="4" eb="5">
      <t>エン</t>
    </rPh>
    <phoneticPr fontId="3"/>
  </si>
  <si>
    <t>最近３か月の売上高に占める原油等の仕入額の割 合が前年同期と比較して上回っていること。</t>
    <phoneticPr fontId="3"/>
  </si>
  <si>
    <t>（Ａ／Ｂ）－（ａ／ｂ）＝Ｐ＞０　　</t>
    <phoneticPr fontId="3"/>
  </si>
  <si>
    <t>P＝</t>
    <phoneticPr fontId="3"/>
  </si>
  <si>
    <t>〇〇〇〇運輸㈱</t>
    <rPh sb="4" eb="6">
      <t>ウンユ</t>
    </rPh>
    <phoneticPr fontId="3"/>
  </si>
  <si>
    <t>４４11</t>
    <phoneticPr fontId="3"/>
  </si>
  <si>
    <t>一般貨物自動車運送業</t>
    <phoneticPr fontId="3"/>
  </si>
  <si>
    <t>Ｐ=（Ａ／Ｂ）－（ａ／ｂ）</t>
    <phoneticPr fontId="3"/>
  </si>
  <si>
    <t>＞０　　</t>
  </si>
  <si>
    <t>＝</t>
    <phoneticPr fontId="3"/>
  </si>
  <si>
    <t>【記入例】　　　　　　５号認定確認書（ロー①）</t>
    <rPh sb="1" eb="3">
      <t>キニュウ</t>
    </rPh>
    <rPh sb="3" eb="4">
      <t>レイ</t>
    </rPh>
    <rPh sb="12" eb="18">
      <t>ゴウニンテイカクニンショ</t>
    </rPh>
    <phoneticPr fontId="3"/>
  </si>
  <si>
    <t>：記入箇所</t>
    <rPh sb="1" eb="5">
      <t>キニュウカショ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</si>
</sst>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&quot;円&quot;"/>
    <numFmt numFmtId="178" formatCode="#,##0.0;[Red]\-#,##0.0"/>
    <numFmt numFmtId="179" formatCode="0.000_);[Red]\(0.000\)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0"/>
      <name val="游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name val="BIZ UDP明朝 Medium"/>
      <family val="1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2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4" fillId="0" borderId="0" xfId="0" applyFont="1"/>
    <xf numFmtId="0" fontId="0" fillId="0" borderId="0" xfId="0" applyBorder="1" applyAlignment="1"/>
    <xf numFmtId="0" fontId="0" fillId="0" borderId="3" xfId="0" applyBorder="1" applyAlignment="1">
      <alignment horizontal="center" vertical="center" wrapText="1"/>
    </xf>
    <xf numFmtId="0" fontId="0" fillId="0" borderId="16" xfId="0" applyBorder="1"/>
    <xf numFmtId="176" fontId="0" fillId="0" borderId="10" xfId="1" applyNumberFormat="1" applyFont="1" applyBorder="1" applyAlignment="1"/>
    <xf numFmtId="176" fontId="0" fillId="0" borderId="14" xfId="1" applyNumberFormat="1" applyFont="1" applyBorder="1" applyAlignment="1"/>
    <xf numFmtId="176" fontId="0" fillId="0" borderId="15" xfId="1" applyNumberFormat="1" applyFont="1" applyBorder="1" applyAlignment="1"/>
    <xf numFmtId="0" fontId="10" fillId="0" borderId="0" xfId="0" applyFont="1"/>
    <xf numFmtId="0" fontId="5" fillId="0" borderId="0" xfId="0" applyFont="1" applyBorder="1"/>
    <xf numFmtId="38" fontId="8" fillId="0" borderId="0" xfId="3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38" fontId="8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8" fillId="0" borderId="3" xfId="0" applyFont="1" applyBorder="1"/>
    <xf numFmtId="176" fontId="6" fillId="0" borderId="0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38" fontId="8" fillId="0" borderId="3" xfId="3" applyFont="1" applyBorder="1" applyAlignment="1"/>
    <xf numFmtId="0" fontId="6" fillId="0" borderId="5" xfId="0" applyFont="1" applyBorder="1"/>
    <xf numFmtId="0" fontId="13" fillId="0" borderId="5" xfId="0" applyFont="1" applyBorder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8" fillId="0" borderId="3" xfId="3" applyFont="1" applyBorder="1" applyAlignment="1">
      <alignment horizontal="right" vertical="center"/>
    </xf>
    <xf numFmtId="178" fontId="8" fillId="0" borderId="4" xfId="3" applyNumberFormat="1" applyFont="1" applyBorder="1" applyAlignment="1"/>
    <xf numFmtId="0" fontId="0" fillId="0" borderId="0" xfId="0" applyAlignment="1">
      <alignment vertical="top"/>
    </xf>
    <xf numFmtId="0" fontId="6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8" fillId="0" borderId="3" xfId="3" applyFont="1" applyBorder="1" applyAlignment="1">
      <alignment horizontal="right"/>
    </xf>
    <xf numFmtId="0" fontId="16" fillId="0" borderId="0" xfId="0" applyFont="1"/>
    <xf numFmtId="38" fontId="8" fillId="0" borderId="5" xfId="3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38" fontId="8" fillId="0" borderId="0" xfId="3" applyFont="1" applyBorder="1" applyAlignment="1">
      <alignment horizontal="right"/>
    </xf>
    <xf numFmtId="0" fontId="18" fillId="0" borderId="0" xfId="0" applyFont="1" applyAlignment="1">
      <alignment horizontal="justify" vertical="center"/>
    </xf>
    <xf numFmtId="0" fontId="19" fillId="0" borderId="0" xfId="0" applyFont="1"/>
    <xf numFmtId="0" fontId="0" fillId="0" borderId="0" xfId="0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/>
    <xf numFmtId="0" fontId="6" fillId="0" borderId="0" xfId="0" applyFont="1" applyBorder="1" applyAlignment="1">
      <alignment horizontal="right"/>
    </xf>
    <xf numFmtId="38" fontId="8" fillId="0" borderId="3" xfId="3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6" fontId="20" fillId="0" borderId="10" xfId="1" applyNumberFormat="1" applyFont="1" applyBorder="1" applyAlignment="1">
      <alignment horizontal="right"/>
    </xf>
    <xf numFmtId="38" fontId="8" fillId="3" borderId="3" xfId="3" applyFont="1" applyFill="1" applyBorder="1" applyAlignment="1" applyProtection="1">
      <alignment horizontal="right" vertical="center"/>
      <protection locked="0"/>
    </xf>
    <xf numFmtId="38" fontId="8" fillId="3" borderId="3" xfId="3" applyFont="1" applyFill="1" applyBorder="1" applyAlignment="1" applyProtection="1">
      <protection locked="0"/>
    </xf>
    <xf numFmtId="38" fontId="8" fillId="3" borderId="5" xfId="3" applyFont="1" applyFill="1" applyBorder="1" applyAlignment="1" applyProtection="1">
      <alignment horizontal="center"/>
      <protection locked="0"/>
    </xf>
    <xf numFmtId="38" fontId="8" fillId="3" borderId="3" xfId="3" applyFont="1" applyFill="1" applyBorder="1" applyAlignment="1" applyProtection="1">
      <alignment horizontal="right"/>
      <protection locked="0"/>
    </xf>
    <xf numFmtId="38" fontId="8" fillId="0" borderId="3" xfId="3" applyFont="1" applyFill="1" applyBorder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/>
    <xf numFmtId="38" fontId="8" fillId="0" borderId="16" xfId="3" applyFont="1" applyBorder="1" applyAlignment="1">
      <alignment vertical="center"/>
    </xf>
    <xf numFmtId="0" fontId="20" fillId="3" borderId="3" xfId="0" applyFont="1" applyFill="1" applyBorder="1" applyAlignment="1" applyProtection="1">
      <alignment horizontal="center"/>
      <protection locked="0"/>
    </xf>
    <xf numFmtId="38" fontId="20" fillId="3" borderId="3" xfId="3" applyFont="1" applyFill="1" applyBorder="1" applyAlignment="1" applyProtection="1">
      <alignment horizontal="right"/>
      <protection locked="0"/>
    </xf>
    <xf numFmtId="38" fontId="20" fillId="3" borderId="3" xfId="3" applyFont="1" applyFill="1" applyBorder="1" applyAlignment="1" applyProtection="1">
      <alignment horizontal="center"/>
      <protection locked="0"/>
    </xf>
    <xf numFmtId="38" fontId="20" fillId="3" borderId="31" xfId="3" applyFont="1" applyFill="1" applyBorder="1" applyAlignment="1" applyProtection="1">
      <alignment horizontal="right"/>
      <protection locked="0"/>
    </xf>
    <xf numFmtId="38" fontId="20" fillId="3" borderId="31" xfId="3" applyFont="1" applyFill="1" applyBorder="1" applyAlignment="1" applyProtection="1">
      <alignment horizontal="center"/>
      <protection locked="0"/>
    </xf>
    <xf numFmtId="38" fontId="20" fillId="0" borderId="31" xfId="3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9" fillId="3" borderId="2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38" fontId="8" fillId="0" borderId="29" xfId="3" applyFont="1" applyBorder="1" applyAlignment="1">
      <alignment horizontal="right" vertical="center"/>
    </xf>
    <xf numFmtId="38" fontId="8" fillId="0" borderId="30" xfId="3" applyFont="1" applyBorder="1" applyAlignment="1">
      <alignment horizontal="right" vertical="center"/>
    </xf>
    <xf numFmtId="38" fontId="8" fillId="0" borderId="2" xfId="3" applyFont="1" applyBorder="1" applyAlignment="1">
      <alignment horizontal="right" vertical="center"/>
    </xf>
    <xf numFmtId="38" fontId="20" fillId="3" borderId="4" xfId="3" applyFont="1" applyFill="1" applyBorder="1" applyAlignment="1" applyProtection="1">
      <alignment horizontal="right"/>
      <protection locked="0"/>
    </xf>
    <xf numFmtId="38" fontId="20" fillId="3" borderId="6" xfId="3" applyFont="1" applyFill="1" applyBorder="1" applyAlignment="1" applyProtection="1">
      <alignment horizontal="right"/>
      <protection locked="0"/>
    </xf>
    <xf numFmtId="38" fontId="20" fillId="0" borderId="32" xfId="3" applyFont="1" applyFill="1" applyBorder="1" applyAlignment="1">
      <alignment horizontal="right"/>
    </xf>
    <xf numFmtId="38" fontId="20" fillId="0" borderId="33" xfId="3" applyFont="1" applyFill="1" applyBorder="1" applyAlignment="1">
      <alignment horizontal="right"/>
    </xf>
    <xf numFmtId="38" fontId="20" fillId="0" borderId="34" xfId="3" applyFont="1" applyFill="1" applyBorder="1" applyAlignment="1">
      <alignment horizontal="right"/>
    </xf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 applyProtection="1">
      <protection locked="0"/>
    </xf>
    <xf numFmtId="0" fontId="20" fillId="3" borderId="12" xfId="0" applyFont="1" applyFill="1" applyBorder="1" applyAlignment="1" applyProtection="1">
      <protection locked="0"/>
    </xf>
    <xf numFmtId="38" fontId="20" fillId="3" borderId="4" xfId="3" applyFont="1" applyFill="1" applyBorder="1" applyAlignment="1" applyProtection="1">
      <protection locked="0"/>
    </xf>
    <xf numFmtId="38" fontId="20" fillId="3" borderId="5" xfId="3" applyFont="1" applyFill="1" applyBorder="1" applyAlignment="1" applyProtection="1">
      <protection locked="0"/>
    </xf>
    <xf numFmtId="38" fontId="20" fillId="3" borderId="32" xfId="3" applyFont="1" applyFill="1" applyBorder="1" applyAlignment="1" applyProtection="1">
      <protection locked="0"/>
    </xf>
    <xf numFmtId="38" fontId="20" fillId="3" borderId="34" xfId="3" applyFont="1" applyFill="1" applyBorder="1" applyAlignment="1" applyProtection="1"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20" fillId="3" borderId="24" xfId="3" applyFont="1" applyFill="1" applyBorder="1" applyAlignment="1" applyProtection="1">
      <alignment horizontal="right"/>
      <protection locked="0"/>
    </xf>
    <xf numFmtId="38" fontId="20" fillId="3" borderId="26" xfId="3" applyFont="1" applyFill="1" applyBorder="1" applyAlignment="1" applyProtection="1">
      <alignment horizontal="right"/>
      <protection locked="0"/>
    </xf>
    <xf numFmtId="38" fontId="20" fillId="3" borderId="32" xfId="3" applyFont="1" applyFill="1" applyBorder="1" applyAlignment="1" applyProtection="1">
      <alignment horizontal="right"/>
      <protection locked="0"/>
    </xf>
    <xf numFmtId="38" fontId="20" fillId="3" borderId="34" xfId="3" applyFont="1" applyFill="1" applyBorder="1" applyAlignment="1" applyProtection="1">
      <alignment horizontal="right"/>
      <protection locked="0"/>
    </xf>
    <xf numFmtId="0" fontId="20" fillId="3" borderId="17" xfId="0" applyFont="1" applyFill="1" applyBorder="1" applyAlignment="1" applyProtection="1">
      <protection locked="0"/>
    </xf>
    <xf numFmtId="0" fontId="20" fillId="3" borderId="18" xfId="0" applyFont="1" applyFill="1" applyBorder="1" applyAlignment="1" applyProtection="1">
      <protection locked="0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38" fontId="20" fillId="3" borderId="7" xfId="3" applyFont="1" applyFill="1" applyBorder="1" applyAlignment="1" applyProtection="1">
      <protection locked="0"/>
    </xf>
    <xf numFmtId="38" fontId="20" fillId="3" borderId="8" xfId="3" applyFont="1" applyFill="1" applyBorder="1" applyAlignment="1" applyProtection="1">
      <protection locked="0"/>
    </xf>
    <xf numFmtId="38" fontId="20" fillId="3" borderId="9" xfId="3" applyFont="1" applyFill="1" applyBorder="1" applyAlignment="1" applyProtection="1">
      <protection locked="0"/>
    </xf>
    <xf numFmtId="38" fontId="20" fillId="3" borderId="11" xfId="3" applyFont="1" applyFill="1" applyBorder="1" applyAlignment="1" applyProtection="1">
      <protection locked="0"/>
    </xf>
    <xf numFmtId="38" fontId="20" fillId="3" borderId="12" xfId="3" applyFont="1" applyFill="1" applyBorder="1" applyAlignment="1" applyProtection="1">
      <protection locked="0"/>
    </xf>
    <xf numFmtId="38" fontId="20" fillId="3" borderId="13" xfId="3" applyFont="1" applyFill="1" applyBorder="1" applyAlignment="1" applyProtection="1">
      <protection locked="0"/>
    </xf>
    <xf numFmtId="38" fontId="20" fillId="3" borderId="17" xfId="3" applyFont="1" applyFill="1" applyBorder="1" applyAlignment="1" applyProtection="1">
      <protection locked="0"/>
    </xf>
    <xf numFmtId="38" fontId="20" fillId="3" borderId="18" xfId="3" applyFont="1" applyFill="1" applyBorder="1" applyAlignment="1" applyProtection="1">
      <protection locked="0"/>
    </xf>
    <xf numFmtId="38" fontId="20" fillId="3" borderId="19" xfId="3" applyFont="1" applyFill="1" applyBorder="1" applyAlignment="1" applyProtection="1"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20" fillId="0" borderId="21" xfId="3" applyFont="1" applyBorder="1" applyAlignment="1">
      <alignment horizontal="right" vertical="center"/>
    </xf>
    <xf numFmtId="38" fontId="20" fillId="0" borderId="22" xfId="3" applyFont="1" applyBorder="1" applyAlignment="1">
      <alignment horizontal="right" vertical="center"/>
    </xf>
    <xf numFmtId="38" fontId="20" fillId="0" borderId="23" xfId="3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8" fillId="3" borderId="4" xfId="3" applyFont="1" applyFill="1" applyBorder="1" applyAlignment="1" applyProtection="1">
      <alignment horizontal="right"/>
      <protection locked="0"/>
    </xf>
    <xf numFmtId="38" fontId="8" fillId="3" borderId="5" xfId="3" applyFont="1" applyFill="1" applyBorder="1" applyAlignment="1" applyProtection="1">
      <alignment horizontal="right"/>
      <protection locked="0"/>
    </xf>
    <xf numFmtId="0" fontId="14" fillId="0" borderId="2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38" fontId="8" fillId="3" borderId="27" xfId="3" applyFont="1" applyFill="1" applyBorder="1" applyAlignment="1" applyProtection="1">
      <alignment horizontal="right"/>
      <protection locked="0"/>
    </xf>
    <xf numFmtId="38" fontId="8" fillId="0" borderId="4" xfId="3" applyFont="1" applyFill="1" applyBorder="1" applyAlignment="1">
      <alignment horizontal="right"/>
    </xf>
    <xf numFmtId="38" fontId="8" fillId="0" borderId="6" xfId="3" applyFont="1" applyFill="1" applyBorder="1" applyAlignment="1">
      <alignment horizontal="right"/>
    </xf>
    <xf numFmtId="38" fontId="8" fillId="0" borderId="5" xfId="3" applyFont="1" applyFill="1" applyBorder="1" applyAlignment="1">
      <alignment horizontal="right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3" borderId="4" xfId="0" applyFont="1" applyFill="1" applyBorder="1"/>
    <xf numFmtId="0" fontId="4" fillId="3" borderId="5" xfId="0" applyFont="1" applyFill="1" applyBorder="1"/>
    <xf numFmtId="0" fontId="7" fillId="2" borderId="20" xfId="2" applyFont="1" applyBorder="1" applyAlignment="1">
      <alignment horizontal="center"/>
    </xf>
    <xf numFmtId="0" fontId="7" fillId="2" borderId="0" xfId="2" applyFont="1" applyBorder="1" applyAlignment="1">
      <alignment horizontal="center"/>
    </xf>
    <xf numFmtId="176" fontId="8" fillId="0" borderId="25" xfId="1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wrapText="1"/>
    </xf>
    <xf numFmtId="176" fontId="8" fillId="0" borderId="25" xfId="1" applyNumberFormat="1" applyFont="1" applyBorder="1" applyAlignment="1">
      <alignment horizontal="center" vertical="center"/>
    </xf>
    <xf numFmtId="0" fontId="20" fillId="3" borderId="11" xfId="0" applyFont="1" applyFill="1" applyBorder="1" applyProtection="1">
      <protection locked="0"/>
    </xf>
    <xf numFmtId="0" fontId="20" fillId="3" borderId="12" xfId="0" applyFont="1" applyFill="1" applyBorder="1" applyProtection="1">
      <protection locked="0"/>
    </xf>
    <xf numFmtId="0" fontId="20" fillId="3" borderId="13" xfId="0" applyFont="1" applyFill="1" applyBorder="1" applyProtection="1">
      <protection locked="0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20" fillId="3" borderId="7" xfId="0" quotePrefix="1" applyNumberFormat="1" applyFont="1" applyFill="1" applyBorder="1" applyAlignment="1" applyProtection="1">
      <alignment horizontal="center" vertical="center"/>
      <protection locked="0"/>
    </xf>
    <xf numFmtId="49" fontId="20" fillId="3" borderId="8" xfId="0" applyNumberFormat="1" applyFont="1" applyFill="1" applyBorder="1" applyAlignment="1" applyProtection="1">
      <alignment horizontal="center" vertical="center"/>
      <protection locked="0"/>
    </xf>
    <xf numFmtId="49" fontId="20" fillId="3" borderId="9" xfId="0" applyNumberFormat="1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Protection="1">
      <protection locked="0"/>
    </xf>
    <xf numFmtId="0" fontId="20" fillId="3" borderId="18" xfId="0" applyFont="1" applyFill="1" applyBorder="1" applyProtection="1">
      <protection locked="0"/>
    </xf>
    <xf numFmtId="0" fontId="20" fillId="3" borderId="19" xfId="0" applyFont="1" applyFill="1" applyBorder="1" applyProtection="1"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8" fillId="0" borderId="4" xfId="3" applyFont="1" applyBorder="1" applyAlignment="1">
      <alignment horizontal="right" vertical="center"/>
    </xf>
    <xf numFmtId="38" fontId="8" fillId="0" borderId="6" xfId="3" applyFont="1" applyBorder="1" applyAlignment="1">
      <alignment horizontal="right" vertical="center"/>
    </xf>
    <xf numFmtId="38" fontId="8" fillId="0" borderId="5" xfId="3" applyFont="1" applyBorder="1" applyAlignment="1">
      <alignment horizontal="right" vertical="center"/>
    </xf>
    <xf numFmtId="38" fontId="8" fillId="0" borderId="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9" fontId="8" fillId="0" borderId="0" xfId="0" applyNumberFormat="1" applyFont="1" applyAlignment="1">
      <alignment horizontal="center"/>
    </xf>
    <xf numFmtId="38" fontId="8" fillId="0" borderId="4" xfId="3" applyFont="1" applyBorder="1" applyAlignment="1">
      <alignment horizontal="right"/>
    </xf>
    <xf numFmtId="38" fontId="8" fillId="0" borderId="6" xfId="3" applyFont="1" applyBorder="1" applyAlignment="1">
      <alignment horizontal="right"/>
    </xf>
    <xf numFmtId="38" fontId="8" fillId="0" borderId="5" xfId="3" applyFont="1" applyBorder="1" applyAlignment="1">
      <alignment horizontal="right"/>
    </xf>
    <xf numFmtId="0" fontId="14" fillId="0" borderId="25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38" fontId="8" fillId="0" borderId="27" xfId="3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49" fontId="8" fillId="0" borderId="7" xfId="0" quotePrefix="1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20" fillId="0" borderId="7" xfId="0" applyNumberFormat="1" applyFont="1" applyBorder="1" applyAlignment="1"/>
    <xf numFmtId="0" fontId="20" fillId="0" borderId="8" xfId="0" applyFont="1" applyBorder="1" applyAlignment="1"/>
    <xf numFmtId="0" fontId="20" fillId="0" borderId="9" xfId="0" applyFont="1" applyBorder="1" applyAlignment="1"/>
    <xf numFmtId="0" fontId="7" fillId="2" borderId="20" xfId="2" applyFont="1" applyBorder="1" applyAlignment="1">
      <alignment horizontal="left"/>
    </xf>
    <xf numFmtId="0" fontId="7" fillId="2" borderId="0" xfId="2" applyFont="1" applyBorder="1" applyAlignment="1">
      <alignment horizontal="left"/>
    </xf>
    <xf numFmtId="0" fontId="9" fillId="0" borderId="2" xfId="0" applyFont="1" applyBorder="1" applyAlignment="1">
      <alignment horizontal="center"/>
    </xf>
  </cellXfs>
  <cellStyles count="4">
    <cellStyle name="チェック セル" xfId="2" builtinId="23"/>
    <cellStyle name="パーセント" xfId="1" builtinId="5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view="pageBreakPreview" zoomScale="94" zoomScaleNormal="100" zoomScaleSheetLayoutView="100" zoomScalePageLayoutView="111" workbookViewId="0">
      <selection sqref="A1:M1"/>
    </sheetView>
  </sheetViews>
  <sheetFormatPr defaultColWidth="7.125" defaultRowHeight="18.75" x14ac:dyDescent="0.4"/>
  <cols>
    <col min="1" max="1" width="5.5" customWidth="1"/>
    <col min="2" max="3" width="5.875" customWidth="1"/>
    <col min="4" max="4" width="4.5" customWidth="1"/>
    <col min="5" max="5" width="6.625" customWidth="1"/>
    <col min="6" max="6" width="6.875" customWidth="1"/>
    <col min="7" max="7" width="17.375" customWidth="1"/>
    <col min="8" max="9" width="5.875" customWidth="1"/>
    <col min="10" max="10" width="6.25" customWidth="1"/>
    <col min="11" max="11" width="11.75" customWidth="1"/>
    <col min="12" max="12" width="7.125" customWidth="1"/>
    <col min="13" max="13" width="9.5" customWidth="1"/>
  </cols>
  <sheetData>
    <row r="1" spans="1:13" ht="24" x14ac:dyDescent="0.5">
      <c r="A1" s="136" t="s">
        <v>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3" spans="1:13" ht="21.75" x14ac:dyDescent="0.4">
      <c r="A3" s="1" t="s">
        <v>0</v>
      </c>
      <c r="E3" s="69"/>
      <c r="F3" s="69"/>
      <c r="G3" s="69"/>
      <c r="H3" s="69"/>
      <c r="I3" s="69"/>
      <c r="J3" s="11"/>
      <c r="K3" s="2"/>
      <c r="L3" s="2"/>
    </row>
    <row r="5" spans="1:13" ht="19.5" x14ac:dyDescent="0.4">
      <c r="A5" s="1" t="s">
        <v>8</v>
      </c>
    </row>
    <row r="6" spans="1:13" ht="36" customHeight="1" x14ac:dyDescent="0.4">
      <c r="B6" s="146" t="s">
        <v>5</v>
      </c>
      <c r="C6" s="82"/>
      <c r="D6" s="147"/>
      <c r="E6" s="81" t="s">
        <v>4</v>
      </c>
      <c r="F6" s="82"/>
      <c r="G6" s="82"/>
      <c r="H6" s="99" t="s">
        <v>25</v>
      </c>
      <c r="I6" s="100"/>
      <c r="J6" s="101"/>
      <c r="K6" s="3" t="s">
        <v>6</v>
      </c>
    </row>
    <row r="7" spans="1:13" ht="27" customHeight="1" x14ac:dyDescent="0.4">
      <c r="B7" s="148"/>
      <c r="C7" s="149"/>
      <c r="D7" s="150"/>
      <c r="E7" s="83"/>
      <c r="F7" s="84"/>
      <c r="G7" s="84"/>
      <c r="H7" s="102"/>
      <c r="I7" s="103"/>
      <c r="J7" s="104"/>
      <c r="K7" s="50" t="str">
        <f>IFERROR(H7/$H$11,"")</f>
        <v/>
      </c>
    </row>
    <row r="8" spans="1:13" ht="27" customHeight="1" x14ac:dyDescent="0.4">
      <c r="B8" s="143"/>
      <c r="C8" s="144"/>
      <c r="D8" s="145"/>
      <c r="E8" s="85"/>
      <c r="F8" s="86"/>
      <c r="G8" s="86"/>
      <c r="H8" s="105"/>
      <c r="I8" s="106"/>
      <c r="J8" s="107"/>
      <c r="K8" s="6" t="str">
        <f t="shared" ref="K8:K10" si="0">IFERROR(H8/$H$11,"")</f>
        <v/>
      </c>
    </row>
    <row r="9" spans="1:13" ht="27" customHeight="1" x14ac:dyDescent="0.4">
      <c r="B9" s="143"/>
      <c r="C9" s="144"/>
      <c r="D9" s="145"/>
      <c r="E9" s="85"/>
      <c r="F9" s="86"/>
      <c r="G9" s="86"/>
      <c r="H9" s="105"/>
      <c r="I9" s="106"/>
      <c r="J9" s="107"/>
      <c r="K9" s="6" t="str">
        <f t="shared" si="0"/>
        <v/>
      </c>
    </row>
    <row r="10" spans="1:13" ht="27" customHeight="1" thickBot="1" x14ac:dyDescent="0.45">
      <c r="B10" s="151"/>
      <c r="C10" s="152"/>
      <c r="D10" s="153"/>
      <c r="E10" s="97"/>
      <c r="F10" s="98"/>
      <c r="G10" s="98"/>
      <c r="H10" s="108"/>
      <c r="I10" s="109"/>
      <c r="J10" s="110"/>
      <c r="K10" s="7" t="str">
        <f t="shared" si="0"/>
        <v/>
      </c>
    </row>
    <row r="11" spans="1:13" ht="27" customHeight="1" thickTop="1" x14ac:dyDescent="0.4">
      <c r="B11" s="111" t="s">
        <v>7</v>
      </c>
      <c r="C11" s="112"/>
      <c r="D11" s="112"/>
      <c r="E11" s="112"/>
      <c r="F11" s="112"/>
      <c r="G11" s="112"/>
      <c r="H11" s="113" t="str">
        <f>IF(SUM(H7:J10)=0,"",SUM(H7:J10))</f>
        <v/>
      </c>
      <c r="I11" s="114"/>
      <c r="J11" s="115"/>
      <c r="K11" s="4"/>
    </row>
    <row r="12" spans="1:13" x14ac:dyDescent="0.4">
      <c r="B12" s="8" t="s">
        <v>10</v>
      </c>
    </row>
    <row r="14" spans="1:13" ht="19.5" x14ac:dyDescent="0.4">
      <c r="A14" s="1" t="s">
        <v>31</v>
      </c>
    </row>
    <row r="15" spans="1:13" ht="28.5" customHeight="1" x14ac:dyDescent="0.4">
      <c r="B15" s="116" t="s">
        <v>24</v>
      </c>
      <c r="C15" s="124"/>
      <c r="D15" s="117"/>
      <c r="E15" s="29" t="s">
        <v>12</v>
      </c>
      <c r="F15" s="24" t="s">
        <v>13</v>
      </c>
      <c r="G15" s="24" t="s">
        <v>16</v>
      </c>
      <c r="H15" s="81" t="s">
        <v>11</v>
      </c>
      <c r="I15" s="126"/>
      <c r="J15" s="17" t="s">
        <v>14</v>
      </c>
      <c r="K15" s="154" t="str">
        <f>"単価（円／"&amp;J16&amp;"）"</f>
        <v>単価（円／）</v>
      </c>
      <c r="L15" s="155"/>
    </row>
    <row r="16" spans="1:13" ht="28.5" customHeight="1" x14ac:dyDescent="0.5">
      <c r="B16" s="121" t="s">
        <v>26</v>
      </c>
      <c r="C16" s="122"/>
      <c r="D16" s="123"/>
      <c r="E16" s="51"/>
      <c r="F16" s="51"/>
      <c r="G16" s="52"/>
      <c r="H16" s="118"/>
      <c r="I16" s="127"/>
      <c r="J16" s="53"/>
      <c r="K16" s="26" t="str">
        <f>IFERROR(G16/H16,"")</f>
        <v/>
      </c>
      <c r="L16" s="21" t="s">
        <v>17</v>
      </c>
    </row>
    <row r="17" spans="1:14" ht="28.5" customHeight="1" x14ac:dyDescent="0.5">
      <c r="B17" s="121" t="s">
        <v>19</v>
      </c>
      <c r="C17" s="122"/>
      <c r="D17" s="123"/>
      <c r="E17" s="54"/>
      <c r="F17" s="54"/>
      <c r="G17" s="52"/>
      <c r="H17" s="118"/>
      <c r="I17" s="127"/>
      <c r="J17" s="53"/>
      <c r="K17" s="26" t="str">
        <f>IFERROR(G17/H17,"")</f>
        <v/>
      </c>
      <c r="L17" s="22" t="s">
        <v>18</v>
      </c>
    </row>
    <row r="18" spans="1:14" ht="34.5" customHeight="1" x14ac:dyDescent="0.4">
      <c r="B18" s="120" t="s">
        <v>20</v>
      </c>
      <c r="C18" s="120"/>
      <c r="D18" s="120"/>
      <c r="E18" s="120"/>
      <c r="F18" s="120"/>
      <c r="G18" s="120"/>
      <c r="H18" s="142" t="str">
        <f>IFERROR(ROUNDDOWN((K16-K17)/K17,3),"")</f>
        <v/>
      </c>
      <c r="I18" s="142"/>
      <c r="J18" s="28" t="s">
        <v>15</v>
      </c>
      <c r="K18" s="57"/>
      <c r="L18" s="12"/>
    </row>
    <row r="19" spans="1:14" ht="19.5" customHeight="1" x14ac:dyDescent="0.4">
      <c r="B19" s="47"/>
      <c r="C19" s="47"/>
      <c r="D19" s="47"/>
      <c r="E19" s="47"/>
      <c r="F19" s="47"/>
      <c r="G19" s="47"/>
      <c r="H19" s="58" t="str">
        <f>IF(H18&lt;20%,"要件に該当しません。","")</f>
        <v/>
      </c>
      <c r="I19" s="56"/>
      <c r="J19" s="28"/>
      <c r="K19" s="27"/>
      <c r="L19" s="12"/>
    </row>
    <row r="20" spans="1:14" ht="19.5" x14ac:dyDescent="0.4">
      <c r="A20" s="1" t="s">
        <v>32</v>
      </c>
    </row>
    <row r="21" spans="1:14" ht="28.5" customHeight="1" x14ac:dyDescent="0.4">
      <c r="B21" s="116" t="s">
        <v>24</v>
      </c>
      <c r="C21" s="124"/>
      <c r="D21" s="117"/>
      <c r="E21" s="23" t="s">
        <v>12</v>
      </c>
      <c r="F21" s="24" t="s">
        <v>13</v>
      </c>
      <c r="G21" s="116" t="s">
        <v>23</v>
      </c>
      <c r="H21" s="117"/>
      <c r="I21" s="131" t="s">
        <v>33</v>
      </c>
      <c r="J21" s="132"/>
      <c r="K21" s="133"/>
      <c r="L21" s="34"/>
    </row>
    <row r="22" spans="1:14" ht="28.5" customHeight="1" x14ac:dyDescent="0.4">
      <c r="B22" s="121" t="s">
        <v>26</v>
      </c>
      <c r="C22" s="122"/>
      <c r="D22" s="123"/>
      <c r="E22" s="55" t="str">
        <f>IF(E16=0,"",E16)</f>
        <v/>
      </c>
      <c r="F22" s="55" t="str">
        <f>IF(F16=0,"",F16)</f>
        <v/>
      </c>
      <c r="G22" s="118"/>
      <c r="H22" s="119"/>
      <c r="I22" s="128" t="str">
        <f>IF(G16=0,"",G16)</f>
        <v/>
      </c>
      <c r="J22" s="129"/>
      <c r="K22" s="130"/>
      <c r="L22" s="35"/>
    </row>
    <row r="23" spans="1:14" ht="37.5" customHeight="1" x14ac:dyDescent="0.4">
      <c r="B23" s="120" t="s">
        <v>22</v>
      </c>
      <c r="C23" s="120"/>
      <c r="D23" s="120"/>
      <c r="E23" s="120"/>
      <c r="F23" s="125"/>
      <c r="G23" s="125"/>
      <c r="H23" s="138" t="str">
        <f>IFERROR(ROUNDDOWN(I22/G22,3),"")</f>
        <v/>
      </c>
      <c r="I23" s="138"/>
      <c r="J23" s="28" t="s">
        <v>15</v>
      </c>
      <c r="K23" s="57"/>
      <c r="L23" s="12"/>
    </row>
    <row r="24" spans="1:14" ht="19.5" customHeight="1" x14ac:dyDescent="0.4">
      <c r="B24" s="47"/>
      <c r="C24" s="47"/>
      <c r="D24" s="47"/>
      <c r="E24" s="47"/>
      <c r="F24" s="47"/>
      <c r="G24" s="47"/>
      <c r="H24" s="58" t="str">
        <f>IF(H23&lt;20%,"要件に該当しません。","")</f>
        <v/>
      </c>
      <c r="I24" s="56"/>
      <c r="J24" s="28"/>
      <c r="K24" s="27"/>
      <c r="L24" s="12"/>
    </row>
    <row r="25" spans="1:14" ht="19.5" x14ac:dyDescent="0.4">
      <c r="A25" s="31" t="s">
        <v>34</v>
      </c>
    </row>
    <row r="26" spans="1:14" ht="21" customHeight="1" x14ac:dyDescent="0.4">
      <c r="B26" s="66" t="s">
        <v>27</v>
      </c>
      <c r="C26" s="67"/>
      <c r="D26" s="67"/>
      <c r="E26" s="67"/>
      <c r="F26" s="67"/>
      <c r="G26" s="68"/>
      <c r="H26" s="66" t="s">
        <v>28</v>
      </c>
      <c r="I26" s="67"/>
      <c r="J26" s="67"/>
      <c r="K26" s="67"/>
      <c r="L26" s="67"/>
      <c r="M26" s="68"/>
    </row>
    <row r="27" spans="1:14" ht="46.5" customHeight="1" x14ac:dyDescent="0.4">
      <c r="B27" s="48" t="s">
        <v>1</v>
      </c>
      <c r="C27" s="49" t="s">
        <v>2</v>
      </c>
      <c r="D27" s="79" t="s">
        <v>29</v>
      </c>
      <c r="E27" s="141"/>
      <c r="F27" s="141"/>
      <c r="G27" s="33" t="s">
        <v>35</v>
      </c>
      <c r="H27" s="48" t="s">
        <v>1</v>
      </c>
      <c r="I27" s="49" t="s">
        <v>2</v>
      </c>
      <c r="J27" s="79" t="s">
        <v>30</v>
      </c>
      <c r="K27" s="80"/>
      <c r="L27" s="67" t="s">
        <v>36</v>
      </c>
      <c r="M27" s="68"/>
    </row>
    <row r="28" spans="1:14" ht="28.5" customHeight="1" x14ac:dyDescent="0.4">
      <c r="B28" s="60"/>
      <c r="C28" s="60"/>
      <c r="D28" s="74"/>
      <c r="E28" s="75"/>
      <c r="F28" s="75"/>
      <c r="G28" s="61"/>
      <c r="H28" s="62"/>
      <c r="I28" s="62"/>
      <c r="J28" s="93"/>
      <c r="K28" s="94"/>
      <c r="L28" s="87"/>
      <c r="M28" s="88"/>
    </row>
    <row r="29" spans="1:14" ht="28.5" customHeight="1" x14ac:dyDescent="0.4">
      <c r="B29" s="60"/>
      <c r="C29" s="60"/>
      <c r="D29" s="74"/>
      <c r="E29" s="75"/>
      <c r="F29" s="75"/>
      <c r="G29" s="61"/>
      <c r="H29" s="62"/>
      <c r="I29" s="62"/>
      <c r="J29" s="93"/>
      <c r="K29" s="94"/>
      <c r="L29" s="87"/>
      <c r="M29" s="88"/>
    </row>
    <row r="30" spans="1:14" ht="28.5" customHeight="1" thickBot="1" x14ac:dyDescent="0.45">
      <c r="B30" s="65" t="str">
        <f>IF(E16=0,"",E16)</f>
        <v/>
      </c>
      <c r="C30" s="65" t="str">
        <f>IF(F16=0,"",F16)</f>
        <v/>
      </c>
      <c r="D30" s="76" t="str">
        <f>IF(G16=0,"",G16)</f>
        <v/>
      </c>
      <c r="E30" s="77"/>
      <c r="F30" s="78"/>
      <c r="G30" s="63"/>
      <c r="H30" s="64"/>
      <c r="I30" s="64"/>
      <c r="J30" s="95"/>
      <c r="K30" s="96"/>
      <c r="L30" s="89"/>
      <c r="M30" s="90"/>
    </row>
    <row r="31" spans="1:14" ht="28.5" customHeight="1" thickTop="1" x14ac:dyDescent="0.4">
      <c r="B31" s="139" t="s">
        <v>3</v>
      </c>
      <c r="C31" s="140"/>
      <c r="D31" s="71" t="str">
        <f>IF(SUM(D28:F30)=0,"",SUM(D28:F30))</f>
        <v/>
      </c>
      <c r="E31" s="73"/>
      <c r="F31" s="72"/>
      <c r="G31" s="59" t="str">
        <f>IF(SUM(G28:G30)=0,"",SUM(G28:G30))</f>
        <v/>
      </c>
      <c r="H31" s="91" t="s">
        <v>3</v>
      </c>
      <c r="I31" s="92"/>
      <c r="J31" s="71" t="str">
        <f>IF(SUM(J28:K30)=0,"",SUM(J28:K30))</f>
        <v/>
      </c>
      <c r="K31" s="72"/>
      <c r="L31" s="73" t="str">
        <f>IF(SUM(L28:L30)=0,"",SUM(L28:L30))</f>
        <v/>
      </c>
      <c r="M31" s="72"/>
    </row>
    <row r="32" spans="1:14" ht="32.25" customHeight="1" x14ac:dyDescent="0.4">
      <c r="B32" t="s">
        <v>37</v>
      </c>
      <c r="E32" s="18"/>
      <c r="F32" s="18"/>
      <c r="G32" s="18"/>
      <c r="H32" s="9"/>
      <c r="J32" s="10"/>
      <c r="K32" s="12"/>
      <c r="N32" s="36"/>
    </row>
    <row r="33" spans="1:14" ht="24" x14ac:dyDescent="0.5">
      <c r="B33" s="43" t="s">
        <v>38</v>
      </c>
      <c r="D33" s="39"/>
      <c r="E33" s="12"/>
      <c r="F33" s="12"/>
      <c r="G33" s="38"/>
      <c r="H33" s="44" t="s">
        <v>39</v>
      </c>
      <c r="I33" s="70" t="str">
        <f>IFERROR((D31/G31)-(J31/L31),"")</f>
        <v/>
      </c>
      <c r="J33" s="70"/>
      <c r="K33" s="40"/>
      <c r="N33" s="37"/>
    </row>
    <row r="34" spans="1:14" ht="20.25" x14ac:dyDescent="0.4">
      <c r="B34" s="12"/>
      <c r="C34" s="38"/>
      <c r="D34" s="13"/>
      <c r="E34" s="12"/>
      <c r="F34" s="12"/>
      <c r="G34" s="12"/>
      <c r="H34" s="12"/>
      <c r="I34" s="58" t="str">
        <f>IF(I33&lt;=0,"要件に該当しません。","")</f>
        <v/>
      </c>
      <c r="J34" s="58"/>
      <c r="K34" s="58"/>
    </row>
    <row r="35" spans="1:14" ht="19.5" x14ac:dyDescent="0.4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4" ht="24" customHeight="1" x14ac:dyDescent="0.4">
      <c r="A36" s="134"/>
      <c r="B36" s="135"/>
      <c r="C36" s="1" t="s">
        <v>47</v>
      </c>
      <c r="D36" s="19"/>
      <c r="E36" s="41"/>
      <c r="F36" s="41"/>
      <c r="G36" s="41"/>
      <c r="H36" s="16"/>
      <c r="I36" s="16"/>
      <c r="J36" s="16"/>
      <c r="K36" s="42"/>
    </row>
    <row r="37" spans="1:14" ht="24" customHeight="1" x14ac:dyDescent="0.4">
      <c r="B37" s="12"/>
      <c r="C37" s="19"/>
      <c r="D37" s="19"/>
      <c r="E37" s="41"/>
      <c r="F37" s="41"/>
      <c r="G37" s="41"/>
      <c r="H37" s="16"/>
      <c r="I37" s="16"/>
      <c r="J37" s="16"/>
      <c r="K37" s="42"/>
    </row>
  </sheetData>
  <sheetProtection sheet="1" objects="1" scenarios="1"/>
  <mergeCells count="57">
    <mergeCell ref="A36:B36"/>
    <mergeCell ref="A1:M1"/>
    <mergeCell ref="B21:D21"/>
    <mergeCell ref="H23:I23"/>
    <mergeCell ref="B31:C31"/>
    <mergeCell ref="D27:F27"/>
    <mergeCell ref="H18:I18"/>
    <mergeCell ref="B8:D8"/>
    <mergeCell ref="B6:D6"/>
    <mergeCell ref="B7:D7"/>
    <mergeCell ref="B9:D9"/>
    <mergeCell ref="B10:D10"/>
    <mergeCell ref="K15:L15"/>
    <mergeCell ref="B23:G23"/>
    <mergeCell ref="H15:I15"/>
    <mergeCell ref="H16:I16"/>
    <mergeCell ref="H17:I17"/>
    <mergeCell ref="I22:K22"/>
    <mergeCell ref="I21:K21"/>
    <mergeCell ref="B11:G11"/>
    <mergeCell ref="H11:J11"/>
    <mergeCell ref="G21:H21"/>
    <mergeCell ref="G22:H22"/>
    <mergeCell ref="B18:G18"/>
    <mergeCell ref="B22:D22"/>
    <mergeCell ref="B16:D16"/>
    <mergeCell ref="B17:D17"/>
    <mergeCell ref="B15:D15"/>
    <mergeCell ref="E9:G9"/>
    <mergeCell ref="E10:G10"/>
    <mergeCell ref="H6:J6"/>
    <mergeCell ref="H7:J7"/>
    <mergeCell ref="H8:J8"/>
    <mergeCell ref="H9:J9"/>
    <mergeCell ref="H10:J10"/>
    <mergeCell ref="L30:M30"/>
    <mergeCell ref="L31:M31"/>
    <mergeCell ref="H31:I31"/>
    <mergeCell ref="J28:K28"/>
    <mergeCell ref="J29:K29"/>
    <mergeCell ref="J30:K30"/>
    <mergeCell ref="B26:G26"/>
    <mergeCell ref="H26:M26"/>
    <mergeCell ref="E3:I3"/>
    <mergeCell ref="I33:J33"/>
    <mergeCell ref="J31:K31"/>
    <mergeCell ref="D31:F31"/>
    <mergeCell ref="D28:F28"/>
    <mergeCell ref="D29:F29"/>
    <mergeCell ref="D30:F30"/>
    <mergeCell ref="J27:K27"/>
    <mergeCell ref="L27:M27"/>
    <mergeCell ref="E6:G6"/>
    <mergeCell ref="E7:G7"/>
    <mergeCell ref="E8:G8"/>
    <mergeCell ref="L28:M28"/>
    <mergeCell ref="L29:M29"/>
  </mergeCells>
  <phoneticPr fontId="3"/>
  <pageMargins left="0.70866141732283472" right="0.70866141732283472" top="0.55118110236220474" bottom="0.55118110236220474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="101" zoomScaleNormal="100" zoomScaleSheetLayoutView="100" zoomScalePageLayoutView="111" workbookViewId="0">
      <selection sqref="A1:M1"/>
    </sheetView>
  </sheetViews>
  <sheetFormatPr defaultColWidth="7.125" defaultRowHeight="18.75" x14ac:dyDescent="0.4"/>
  <cols>
    <col min="1" max="1" width="5.5" customWidth="1"/>
    <col min="2" max="2" width="4.625" customWidth="1"/>
    <col min="3" max="3" width="6.125" customWidth="1"/>
    <col min="4" max="4" width="4.5" customWidth="1"/>
    <col min="5" max="5" width="6.625" customWidth="1"/>
    <col min="6" max="6" width="6.875" customWidth="1"/>
    <col min="7" max="7" width="17.375" customWidth="1"/>
    <col min="8" max="9" width="5.875" customWidth="1"/>
    <col min="10" max="10" width="6.25" customWidth="1"/>
    <col min="11" max="11" width="11.75" customWidth="1"/>
    <col min="12" max="12" width="7.125" customWidth="1"/>
    <col min="13" max="13" width="9.5" customWidth="1"/>
  </cols>
  <sheetData>
    <row r="1" spans="1:13" ht="24" x14ac:dyDescent="0.5">
      <c r="A1" s="188" t="s">
        <v>46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 ht="21.75" x14ac:dyDescent="0.4">
      <c r="A3" s="1" t="s">
        <v>0</v>
      </c>
      <c r="E3" s="190" t="s">
        <v>40</v>
      </c>
      <c r="F3" s="190"/>
      <c r="G3" s="190"/>
      <c r="H3" s="190"/>
      <c r="I3" s="190"/>
      <c r="J3" s="11"/>
      <c r="K3" s="2"/>
      <c r="L3" s="2"/>
    </row>
    <row r="5" spans="1:13" ht="19.5" x14ac:dyDescent="0.4">
      <c r="A5" s="1" t="s">
        <v>8</v>
      </c>
    </row>
    <row r="6" spans="1:13" ht="36" customHeight="1" x14ac:dyDescent="0.4">
      <c r="B6" s="146" t="s">
        <v>5</v>
      </c>
      <c r="C6" s="82"/>
      <c r="D6" s="147"/>
      <c r="E6" s="81" t="s">
        <v>4</v>
      </c>
      <c r="F6" s="82"/>
      <c r="G6" s="82"/>
      <c r="H6" s="99" t="s">
        <v>25</v>
      </c>
      <c r="I6" s="100"/>
      <c r="J6" s="101"/>
      <c r="K6" s="3" t="s">
        <v>6</v>
      </c>
    </row>
    <row r="7" spans="1:13" ht="27" customHeight="1" x14ac:dyDescent="0.4">
      <c r="B7" s="180" t="s">
        <v>41</v>
      </c>
      <c r="C7" s="181"/>
      <c r="D7" s="182"/>
      <c r="E7" s="183" t="s">
        <v>42</v>
      </c>
      <c r="F7" s="184"/>
      <c r="G7" s="184"/>
      <c r="H7" s="185">
        <v>253830000</v>
      </c>
      <c r="I7" s="186"/>
      <c r="J7" s="187"/>
      <c r="K7" s="5">
        <f>ROUND(H7/$H$11,3)</f>
        <v>1</v>
      </c>
    </row>
    <row r="8" spans="1:13" ht="27" customHeight="1" x14ac:dyDescent="0.4">
      <c r="B8" s="174"/>
      <c r="C8" s="175"/>
      <c r="D8" s="176"/>
      <c r="E8" s="177"/>
      <c r="F8" s="178"/>
      <c r="G8" s="178"/>
      <c r="H8" s="177"/>
      <c r="I8" s="178"/>
      <c r="J8" s="179"/>
      <c r="K8" s="6">
        <f>ROUND(H8/$H$11,3)</f>
        <v>0</v>
      </c>
    </row>
    <row r="9" spans="1:13" ht="27" customHeight="1" x14ac:dyDescent="0.4">
      <c r="B9" s="174"/>
      <c r="C9" s="175"/>
      <c r="D9" s="176"/>
      <c r="E9" s="177"/>
      <c r="F9" s="178"/>
      <c r="G9" s="178"/>
      <c r="H9" s="177"/>
      <c r="I9" s="178"/>
      <c r="J9" s="179"/>
      <c r="K9" s="6">
        <f>ROUND(H9/$H$11,3)</f>
        <v>0</v>
      </c>
    </row>
    <row r="10" spans="1:13" ht="27" customHeight="1" thickBot="1" x14ac:dyDescent="0.45">
      <c r="B10" s="168"/>
      <c r="C10" s="169"/>
      <c r="D10" s="170"/>
      <c r="E10" s="171"/>
      <c r="F10" s="172"/>
      <c r="G10" s="172"/>
      <c r="H10" s="171"/>
      <c r="I10" s="172"/>
      <c r="J10" s="173"/>
      <c r="K10" s="7">
        <f>ROUND(H10/$H$11,3)</f>
        <v>0</v>
      </c>
    </row>
    <row r="11" spans="1:13" ht="27" customHeight="1" thickTop="1" x14ac:dyDescent="0.4">
      <c r="B11" s="111" t="s">
        <v>7</v>
      </c>
      <c r="C11" s="112"/>
      <c r="D11" s="112"/>
      <c r="E11" s="112"/>
      <c r="F11" s="112"/>
      <c r="G11" s="112"/>
      <c r="H11" s="113">
        <f>SUM(H7:J10)</f>
        <v>253830000</v>
      </c>
      <c r="I11" s="114"/>
      <c r="J11" s="115"/>
      <c r="K11" s="4"/>
    </row>
    <row r="12" spans="1:13" x14ac:dyDescent="0.4">
      <c r="B12" s="8" t="s">
        <v>10</v>
      </c>
    </row>
    <row r="14" spans="1:13" ht="19.5" x14ac:dyDescent="0.4">
      <c r="A14" s="1" t="s">
        <v>31</v>
      </c>
    </row>
    <row r="15" spans="1:13" ht="28.5" customHeight="1" x14ac:dyDescent="0.4">
      <c r="B15" s="116" t="s">
        <v>24</v>
      </c>
      <c r="C15" s="124"/>
      <c r="D15" s="117"/>
      <c r="E15" s="29" t="s">
        <v>1</v>
      </c>
      <c r="F15" s="24" t="s">
        <v>13</v>
      </c>
      <c r="G15" s="24" t="s">
        <v>16</v>
      </c>
      <c r="H15" s="81" t="s">
        <v>11</v>
      </c>
      <c r="I15" s="126"/>
      <c r="J15" s="17" t="s">
        <v>14</v>
      </c>
      <c r="K15" s="154" t="str">
        <f>"単価（円／"&amp;J16&amp;"）"</f>
        <v>単価（円／ℓ）</v>
      </c>
      <c r="L15" s="155"/>
    </row>
    <row r="16" spans="1:13" ht="28.5" customHeight="1" x14ac:dyDescent="0.5">
      <c r="B16" s="121" t="s">
        <v>26</v>
      </c>
      <c r="C16" s="122"/>
      <c r="D16" s="123"/>
      <c r="E16" s="25">
        <v>7</v>
      </c>
      <c r="F16" s="25">
        <v>2</v>
      </c>
      <c r="G16" s="20">
        <v>3109000</v>
      </c>
      <c r="H16" s="162">
        <v>16950</v>
      </c>
      <c r="I16" s="167"/>
      <c r="J16" s="32" t="s">
        <v>21</v>
      </c>
      <c r="K16" s="26">
        <f>G16/H16</f>
        <v>183.42182890855457</v>
      </c>
      <c r="L16" s="21" t="s">
        <v>17</v>
      </c>
    </row>
    <row r="17" spans="1:14" ht="28.5" customHeight="1" x14ac:dyDescent="0.5">
      <c r="B17" s="121" t="s">
        <v>19</v>
      </c>
      <c r="C17" s="122"/>
      <c r="D17" s="123"/>
      <c r="E17" s="30">
        <v>6</v>
      </c>
      <c r="F17" s="30">
        <v>2</v>
      </c>
      <c r="G17" s="20">
        <v>2776000</v>
      </c>
      <c r="H17" s="162">
        <v>18230</v>
      </c>
      <c r="I17" s="167"/>
      <c r="J17" s="32" t="s">
        <v>21</v>
      </c>
      <c r="K17" s="26">
        <f>G17/H17</f>
        <v>152.27646736149205</v>
      </c>
      <c r="L17" s="22" t="s">
        <v>18</v>
      </c>
    </row>
    <row r="18" spans="1:14" ht="41.25" customHeight="1" x14ac:dyDescent="0.4">
      <c r="B18" s="165" t="s">
        <v>20</v>
      </c>
      <c r="C18" s="165"/>
      <c r="D18" s="165"/>
      <c r="E18" s="165"/>
      <c r="F18" s="165"/>
      <c r="G18" s="165"/>
      <c r="H18" s="142">
        <f>ROUNDDOWN((K16-K17)/K17,3)</f>
        <v>0.20399999999999999</v>
      </c>
      <c r="I18" s="142"/>
      <c r="J18" s="28" t="s">
        <v>15</v>
      </c>
      <c r="K18" s="27"/>
      <c r="L18" s="12"/>
    </row>
    <row r="19" spans="1:14" ht="19.5" x14ac:dyDescent="0.4">
      <c r="A19" s="1" t="s">
        <v>32</v>
      </c>
    </row>
    <row r="20" spans="1:14" ht="28.5" customHeight="1" x14ac:dyDescent="0.4">
      <c r="B20" s="116" t="s">
        <v>24</v>
      </c>
      <c r="C20" s="124"/>
      <c r="D20" s="117"/>
      <c r="E20" s="29" t="s">
        <v>1</v>
      </c>
      <c r="F20" s="24" t="s">
        <v>13</v>
      </c>
      <c r="G20" s="116" t="s">
        <v>23</v>
      </c>
      <c r="H20" s="117"/>
      <c r="I20" s="131" t="s">
        <v>33</v>
      </c>
      <c r="J20" s="132"/>
      <c r="K20" s="133"/>
      <c r="L20" s="34"/>
    </row>
    <row r="21" spans="1:14" ht="28.5" customHeight="1" x14ac:dyDescent="0.4">
      <c r="B21" s="121" t="s">
        <v>26</v>
      </c>
      <c r="C21" s="122"/>
      <c r="D21" s="123"/>
      <c r="E21" s="25">
        <v>7</v>
      </c>
      <c r="F21" s="25">
        <v>2</v>
      </c>
      <c r="G21" s="162">
        <v>14964750</v>
      </c>
      <c r="H21" s="164"/>
      <c r="I21" s="162">
        <f>G16</f>
        <v>3109000</v>
      </c>
      <c r="J21" s="163"/>
      <c r="K21" s="164"/>
      <c r="L21" s="35"/>
    </row>
    <row r="22" spans="1:14" ht="44.25" customHeight="1" x14ac:dyDescent="0.4">
      <c r="B22" s="165" t="s">
        <v>22</v>
      </c>
      <c r="C22" s="165"/>
      <c r="D22" s="165"/>
      <c r="E22" s="165"/>
      <c r="F22" s="166"/>
      <c r="G22" s="166"/>
      <c r="H22" s="138">
        <f>ROUNDDOWN(I21/G21,3)</f>
        <v>0.20699999999999999</v>
      </c>
      <c r="I22" s="138"/>
      <c r="J22" s="28" t="s">
        <v>15</v>
      </c>
      <c r="K22" s="27"/>
      <c r="L22" s="12"/>
    </row>
    <row r="23" spans="1:14" ht="19.5" x14ac:dyDescent="0.4">
      <c r="A23" s="31" t="s">
        <v>34</v>
      </c>
    </row>
    <row r="24" spans="1:14" ht="21" customHeight="1" x14ac:dyDescent="0.4">
      <c r="B24" s="66" t="s">
        <v>27</v>
      </c>
      <c r="C24" s="67"/>
      <c r="D24" s="67"/>
      <c r="E24" s="67"/>
      <c r="F24" s="67"/>
      <c r="G24" s="68"/>
      <c r="H24" s="66" t="s">
        <v>28</v>
      </c>
      <c r="I24" s="67"/>
      <c r="J24" s="67"/>
      <c r="K24" s="67"/>
      <c r="L24" s="67"/>
      <c r="M24" s="68"/>
    </row>
    <row r="25" spans="1:14" ht="46.5" customHeight="1" x14ac:dyDescent="0.4">
      <c r="B25" s="48" t="s">
        <v>1</v>
      </c>
      <c r="C25" s="49" t="s">
        <v>2</v>
      </c>
      <c r="D25" s="79" t="s">
        <v>29</v>
      </c>
      <c r="E25" s="141"/>
      <c r="F25" s="141"/>
      <c r="G25" s="33" t="s">
        <v>35</v>
      </c>
      <c r="H25" s="48" t="s">
        <v>1</v>
      </c>
      <c r="I25" s="49" t="s">
        <v>2</v>
      </c>
      <c r="J25" s="79" t="s">
        <v>30</v>
      </c>
      <c r="K25" s="80"/>
      <c r="L25" s="67" t="s">
        <v>36</v>
      </c>
      <c r="M25" s="68"/>
    </row>
    <row r="26" spans="1:14" ht="28.5" customHeight="1" x14ac:dyDescent="0.4">
      <c r="B26" s="15">
        <v>6</v>
      </c>
      <c r="C26" s="15">
        <v>12</v>
      </c>
      <c r="D26" s="162">
        <v>3140090</v>
      </c>
      <c r="E26" s="163"/>
      <c r="F26" s="163"/>
      <c r="G26" s="20">
        <v>21152500</v>
      </c>
      <c r="H26" s="15">
        <v>5</v>
      </c>
      <c r="I26" s="15">
        <v>12</v>
      </c>
      <c r="J26" s="162">
        <f>D26*0.9</f>
        <v>2826081</v>
      </c>
      <c r="K26" s="164"/>
      <c r="L26" s="163">
        <f>G26*0.95</f>
        <v>20094875</v>
      </c>
      <c r="M26" s="164"/>
    </row>
    <row r="27" spans="1:14" ht="28.5" customHeight="1" x14ac:dyDescent="0.4">
      <c r="B27" s="15">
        <v>7</v>
      </c>
      <c r="C27" s="15">
        <v>1</v>
      </c>
      <c r="D27" s="162">
        <v>2767010</v>
      </c>
      <c r="E27" s="163"/>
      <c r="F27" s="163"/>
      <c r="G27" s="20">
        <v>20729450</v>
      </c>
      <c r="H27" s="15">
        <v>6</v>
      </c>
      <c r="I27" s="15">
        <v>1</v>
      </c>
      <c r="J27" s="162">
        <f>D27*0.89</f>
        <v>2462638.9</v>
      </c>
      <c r="K27" s="164"/>
      <c r="L27" s="163">
        <f>G27*0.98</f>
        <v>20314861</v>
      </c>
      <c r="M27" s="164">
        <v>20729450</v>
      </c>
    </row>
    <row r="28" spans="1:14" ht="28.5" customHeight="1" x14ac:dyDescent="0.4">
      <c r="B28" s="15">
        <v>7</v>
      </c>
      <c r="C28" s="15">
        <v>2</v>
      </c>
      <c r="D28" s="162">
        <v>3109000</v>
      </c>
      <c r="E28" s="163"/>
      <c r="F28" s="163"/>
      <c r="G28" s="20">
        <v>16922000</v>
      </c>
      <c r="H28" s="15">
        <v>6</v>
      </c>
      <c r="I28" s="15">
        <v>2</v>
      </c>
      <c r="J28" s="162">
        <f>G17</f>
        <v>2776000</v>
      </c>
      <c r="K28" s="164"/>
      <c r="L28" s="163">
        <f>G28*0.96</f>
        <v>16245120</v>
      </c>
      <c r="M28" s="164">
        <v>16922000</v>
      </c>
    </row>
    <row r="29" spans="1:14" ht="28.5" customHeight="1" x14ac:dyDescent="0.4">
      <c r="B29" s="116" t="s">
        <v>3</v>
      </c>
      <c r="C29" s="117"/>
      <c r="D29" s="156">
        <f>SUM(D26:D28)</f>
        <v>9016100</v>
      </c>
      <c r="E29" s="157"/>
      <c r="F29" s="158"/>
      <c r="G29" s="45">
        <f>SUM(G26:G28)</f>
        <v>58803950</v>
      </c>
      <c r="H29" s="116" t="s">
        <v>3</v>
      </c>
      <c r="I29" s="117"/>
      <c r="J29" s="159">
        <f>SUM(J26:J28)</f>
        <v>8064719.9000000004</v>
      </c>
      <c r="K29" s="160"/>
      <c r="L29" s="157">
        <f>SUM(L26:L28)</f>
        <v>56654856</v>
      </c>
      <c r="M29" s="158"/>
    </row>
    <row r="30" spans="1:14" ht="32.25" customHeight="1" x14ac:dyDescent="0.4">
      <c r="C30" s="1" t="s">
        <v>37</v>
      </c>
      <c r="E30" s="18"/>
      <c r="F30" s="18"/>
      <c r="G30" s="18"/>
      <c r="H30" s="9"/>
      <c r="J30" s="10"/>
      <c r="K30" s="12"/>
      <c r="N30" s="36"/>
    </row>
    <row r="31" spans="1:14" ht="24" x14ac:dyDescent="0.5">
      <c r="D31" s="43" t="s">
        <v>43</v>
      </c>
      <c r="E31" s="12"/>
      <c r="F31" s="12"/>
      <c r="H31" s="46" t="s">
        <v>45</v>
      </c>
      <c r="I31" s="161">
        <f>(D29/G29)-(J29/L29)</f>
        <v>1.0976478941415874E-2</v>
      </c>
      <c r="J31" s="161"/>
      <c r="K31" s="44" t="s">
        <v>44</v>
      </c>
      <c r="N31" s="37"/>
    </row>
    <row r="32" spans="1:14" ht="20.25" x14ac:dyDescent="0.4">
      <c r="B32" s="12"/>
      <c r="C32" s="38"/>
      <c r="D32" s="13"/>
      <c r="E32" s="12"/>
      <c r="F32" s="12"/>
      <c r="G32" s="12"/>
      <c r="H32" s="12"/>
      <c r="I32" s="12"/>
      <c r="J32" s="14"/>
      <c r="K32" s="12"/>
    </row>
    <row r="33" spans="1:11" ht="19.5" x14ac:dyDescent="0.4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24" customHeight="1" x14ac:dyDescent="0.4">
      <c r="B34" s="12"/>
      <c r="C34" s="19"/>
      <c r="D34" s="19"/>
      <c r="E34" s="41"/>
      <c r="F34" s="41"/>
      <c r="G34" s="41"/>
      <c r="H34" s="16"/>
      <c r="I34" s="16"/>
      <c r="J34" s="16"/>
      <c r="K34" s="42"/>
    </row>
    <row r="35" spans="1:11" ht="24" customHeight="1" x14ac:dyDescent="0.4">
      <c r="B35" s="12"/>
      <c r="C35" s="19"/>
      <c r="D35" s="19"/>
      <c r="E35" s="41"/>
      <c r="F35" s="41"/>
      <c r="G35" s="41"/>
      <c r="H35" s="16"/>
      <c r="I35" s="16"/>
      <c r="J35" s="16"/>
      <c r="K35" s="42"/>
    </row>
  </sheetData>
  <sheetProtection sheet="1" objects="1" scenarios="1"/>
  <mergeCells count="56">
    <mergeCell ref="B7:D7"/>
    <mergeCell ref="E7:G7"/>
    <mergeCell ref="H7:J7"/>
    <mergeCell ref="A1:M1"/>
    <mergeCell ref="E3:I3"/>
    <mergeCell ref="B6:D6"/>
    <mergeCell ref="E6:G6"/>
    <mergeCell ref="H6:J6"/>
    <mergeCell ref="B8:D8"/>
    <mergeCell ref="E8:G8"/>
    <mergeCell ref="H8:J8"/>
    <mergeCell ref="B9:D9"/>
    <mergeCell ref="E9:G9"/>
    <mergeCell ref="H9:J9"/>
    <mergeCell ref="B18:G18"/>
    <mergeCell ref="H18:I18"/>
    <mergeCell ref="B10:D10"/>
    <mergeCell ref="E10:G10"/>
    <mergeCell ref="H10:J10"/>
    <mergeCell ref="B11:G11"/>
    <mergeCell ref="H11:J11"/>
    <mergeCell ref="B15:D15"/>
    <mergeCell ref="H15:I15"/>
    <mergeCell ref="K15:L15"/>
    <mergeCell ref="B16:D16"/>
    <mergeCell ref="H16:I16"/>
    <mergeCell ref="B17:D17"/>
    <mergeCell ref="H17:I17"/>
    <mergeCell ref="B20:D20"/>
    <mergeCell ref="G20:H20"/>
    <mergeCell ref="I20:K20"/>
    <mergeCell ref="B21:D21"/>
    <mergeCell ref="G21:H21"/>
    <mergeCell ref="I21:K21"/>
    <mergeCell ref="L28:M28"/>
    <mergeCell ref="B24:G24"/>
    <mergeCell ref="H24:M24"/>
    <mergeCell ref="B22:G22"/>
    <mergeCell ref="H22:I22"/>
    <mergeCell ref="L25:M25"/>
    <mergeCell ref="D26:F26"/>
    <mergeCell ref="J26:K26"/>
    <mergeCell ref="L26:M26"/>
    <mergeCell ref="J27:K27"/>
    <mergeCell ref="L27:M27"/>
    <mergeCell ref="I31:J31"/>
    <mergeCell ref="D27:F27"/>
    <mergeCell ref="D28:F28"/>
    <mergeCell ref="D25:F25"/>
    <mergeCell ref="J25:K25"/>
    <mergeCell ref="J28:K28"/>
    <mergeCell ref="B29:C29"/>
    <mergeCell ref="D29:F29"/>
    <mergeCell ref="H29:I29"/>
    <mergeCell ref="J29:K29"/>
    <mergeCell ref="L29:M29"/>
  </mergeCells>
  <phoneticPr fontId="3"/>
  <pageMargins left="0.70866141732283472" right="0.70866141732283472" top="0.55118110236220474" bottom="0.55118110236220474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５号　ロー①</vt:lpstr>
      <vt:lpstr>５号　ロー① (記入例)</vt:lpstr>
      <vt:lpstr>'５号　ロー①'!Print_Area</vt:lpstr>
      <vt:lpstr>'５号　ロー①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2025-05-23T07:49:30Z</dcterms:modified>
</cp:coreProperties>
</file>