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入力方法（2子対象者）" sheetId="1" r:id="rId1"/>
    <sheet name="入力方法 (兄弟管理で下の子が2子対象者)" sheetId="2" r:id="rId2"/>
    <sheet name="管理結果票" sheetId="3" r:id="rId3"/>
    <sheet name="負担軽減調整（国軽減あり）" sheetId="4" r:id="rId4"/>
  </sheets>
  <definedNames>
    <definedName name="_xlnm.Print_Area" localSheetId="2">'管理結果票'!$B$1:$CC$46</definedName>
    <definedName name="_xlnm.Print_Area" localSheetId="1">'入力方法 (兄弟管理で下の子が2子対象者)'!$A$1:$CH$63</definedName>
    <definedName name="_xlnm.Print_Area" localSheetId="0">'入力方法（2子対象者）'!$A$1:$CH$63</definedName>
    <definedName name="_xlnm.Print_Area" localSheetId="3">'負担軽減調整（国軽減あり）'!$A$1:$N$47</definedName>
  </definedNames>
  <calcPr fullCalcOnLoad="1"/>
</workbook>
</file>

<file path=xl/comments1.xml><?xml version="1.0" encoding="utf-8"?>
<comments xmlns="http://schemas.openxmlformats.org/spreadsheetml/2006/main">
  <authors>
    <author>荒川区</author>
  </authors>
  <commentList>
    <comment ref="BC46" authorId="0">
      <text>
        <r>
          <rPr>
            <b/>
            <sz val="9"/>
            <rFont val="ＭＳ Ｐゴシック"/>
            <family val="3"/>
          </rPr>
          <t>第２子軽減対象者は
「5/100」を選択してください。</t>
        </r>
        <r>
          <rPr>
            <sz val="9"/>
            <rFont val="ＭＳ Ｐゴシック"/>
            <family val="3"/>
          </rPr>
          <t xml:space="preserve">
（利用者負担額は5/100で自動計算されます）</t>
        </r>
      </text>
    </comment>
  </commentList>
</comments>
</file>

<file path=xl/comments2.xml><?xml version="1.0" encoding="utf-8"?>
<comments xmlns="http://schemas.openxmlformats.org/spreadsheetml/2006/main">
  <authors>
    <author>荒川区</author>
    <author>髙城 諒</author>
  </authors>
  <commentList>
    <comment ref="BO46" authorId="0">
      <text>
        <r>
          <rPr>
            <b/>
            <sz val="9"/>
            <rFont val="ＭＳ Ｐゴシック"/>
            <family val="3"/>
          </rPr>
          <t xml:space="preserve">上の子は「10/100」
第２子軽減対象の子は「5/100」
を選択してください。
</t>
        </r>
        <r>
          <rPr>
            <sz val="9"/>
            <rFont val="ＭＳ Ｐゴシック"/>
            <family val="3"/>
          </rPr>
          <t>（選択に応じて利用者負担額が自動計算されます）</t>
        </r>
      </text>
    </comment>
    <comment ref="BO42" authorId="1">
      <text>
        <r>
          <rPr>
            <sz val="9"/>
            <rFont val="MS P ゴシック"/>
            <family val="3"/>
          </rPr>
          <t>兄弟（姉妹）間管理を行うにあたり、同じ事業所の利用がある場合には、</t>
        </r>
        <r>
          <rPr>
            <b/>
            <sz val="9"/>
            <rFont val="MS P ゴシック"/>
            <family val="3"/>
          </rPr>
          <t>事業所ごとに並べて入力してください。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<sst xmlns="http://schemas.openxmlformats.org/spreadsheetml/2006/main" count="212" uniqueCount="104">
  <si>
    <t>受給者証番号</t>
  </si>
  <si>
    <t>上限管理事業者番号</t>
  </si>
  <si>
    <t>支給決定障害者等
氏名</t>
  </si>
  <si>
    <t>支給決定に係る
障害児氏名</t>
  </si>
  <si>
    <t>事業所所在地
及び連絡先</t>
  </si>
  <si>
    <t>受給者証記載の
負担上限月額</t>
  </si>
  <si>
    <t>事業所名又は番号</t>
  </si>
  <si>
    <t>合　　計</t>
  </si>
  <si>
    <t>（あ）（い）の
小さい方の額</t>
  </si>
  <si>
    <t>利用者負担上限額管理結果票とともに、利用者の確認を得ること。</t>
  </si>
  <si>
    <t>上記内容について確認しました。</t>
  </si>
  <si>
    <t>支給決定者氏名</t>
  </si>
  <si>
    <t>事業所及び
その事業所
の名称</t>
  </si>
  <si>
    <t>市町村番号</t>
  </si>
  <si>
    <t>総費用額</t>
  </si>
  <si>
    <t>費用の
3%相当額
ｂ×0.03</t>
  </si>
  <si>
    <t>ｆ</t>
  </si>
  <si>
    <t>自治体助成額</t>
  </si>
  <si>
    <t>上限月額</t>
  </si>
  <si>
    <t>ａ ,cの小さい方の額</t>
  </si>
  <si>
    <t>ａ</t>
  </si>
  <si>
    <t>ｂ</t>
  </si>
  <si>
    <t>ｃ</t>
  </si>
  <si>
    <t>ｄ</t>
  </si>
  <si>
    <t>ｅ</t>
  </si>
  <si>
    <t>ｇ</t>
  </si>
  <si>
    <t>（あ）</t>
  </si>
  <si>
    <t>（い）</t>
  </si>
  <si>
    <t>（う）</t>
  </si>
  <si>
    <t>　　</t>
  </si>
  <si>
    <t>利用者負担確定額</t>
  </si>
  <si>
    <t>利用者負担額確定額
（配分額）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</si>
  <si>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</si>
  <si>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</si>
  <si>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</si>
  <si>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利用者負担額の合算額が、負担上限月額を超過するため、下記のとおり調整した。</t>
  </si>
  <si>
    <t>円</t>
  </si>
  <si>
    <t>利用者負担上限額管理結果票</t>
  </si>
  <si>
    <t>年</t>
  </si>
  <si>
    <t>月分</t>
  </si>
  <si>
    <t>管理事業者</t>
  </si>
  <si>
    <t>指定事業所番号</t>
  </si>
  <si>
    <t>受給者証番号</t>
  </si>
  <si>
    <t>事業所及び
その事業所
の名称</t>
  </si>
  <si>
    <t>支給決定障害者等</t>
  </si>
  <si>
    <t>氏名</t>
  </si>
  <si>
    <t>支給決定に係る</t>
  </si>
  <si>
    <t>障害児氏名</t>
  </si>
  <si>
    <t>利用者負担上限月額</t>
  </si>
  <si>
    <t>利用者負担上限額管理結果</t>
  </si>
  <si>
    <t>1　管理事業所で利用者負担額を充当したため、他事業所の利用者負担は発生しない。</t>
  </si>
  <si>
    <t>2　利用者負担額の合算額が、負担上限月額以下のため、調整事務は行わない。</t>
  </si>
  <si>
    <t>3　利用者負担額の合算額が、負担上限月額を超過するため、下記のとおり調整した。</t>
  </si>
  <si>
    <t>利用者負担額集計・調整欄</t>
  </si>
  <si>
    <t>項番</t>
  </si>
  <si>
    <t>事業所番号</t>
  </si>
  <si>
    <t>事業所名称</t>
  </si>
  <si>
    <t>利用者負担額</t>
  </si>
  <si>
    <t>管理結果後利用者負担額</t>
  </si>
  <si>
    <t>合計</t>
  </si>
  <si>
    <t>年</t>
  </si>
  <si>
    <t>月分）</t>
  </si>
  <si>
    <t>利用者負担減額後（３％負担）調整額結果票</t>
  </si>
  <si>
    <t>荒川　太郎</t>
  </si>
  <si>
    <t>0001324567</t>
  </si>
  <si>
    <t>&lt;入力方法&gt;</t>
  </si>
  <si>
    <t>※</t>
  </si>
  <si>
    <t>「管理結果票」のシートの</t>
  </si>
  <si>
    <t>のセルに必要事項を入力してください。</t>
  </si>
  <si>
    <t>のセルに入力すると、</t>
  </si>
  <si>
    <t>の欄は自動計算されます。</t>
  </si>
  <si>
    <t>「負担軽減調整」シートの</t>
  </si>
  <si>
    <t>また、「負担軽減調整」シートの</t>
  </si>
  <si>
    <t>の欄も自動計算されます。</t>
  </si>
  <si>
    <t>のセルには必要事項を入力してください。</t>
  </si>
  <si>
    <t>(上限月額が「9,300円」「4,600円」の場合）</t>
  </si>
  <si>
    <r>
      <t>このシートは、</t>
    </r>
    <r>
      <rPr>
        <u val="single"/>
        <sz val="12"/>
        <color indexed="8"/>
        <rFont val="ＭＳ Ｐ明朝"/>
        <family val="1"/>
      </rPr>
      <t>「9,300円」「4,600円」(国軽減あり)用</t>
    </r>
    <r>
      <rPr>
        <sz val="12"/>
        <color indexed="8"/>
        <rFont val="ＭＳ Ｐ明朝"/>
        <family val="1"/>
      </rPr>
      <t>です。</t>
    </r>
  </si>
  <si>
    <t>入力シートは、保護（パスワードは無し）をかけていますので、セルの移動は</t>
  </si>
  <si>
    <t>マウスを使用するほうがやりやすいです。  シート保護の解除は、校閲⇒シート保護の解除です。</t>
  </si>
  <si>
    <t>自己負担（5/100又は10/100）</t>
  </si>
  <si>
    <t>－</t>
  </si>
  <si>
    <t>決定利用者
負担額
（10/100又は5/100）</t>
  </si>
  <si>
    <t>児童発達支援あ</t>
  </si>
  <si>
    <t>児童発達支援い</t>
  </si>
  <si>
    <t>児童発達支援う</t>
  </si>
  <si>
    <t>児童発達支援え</t>
  </si>
  <si>
    <t>荒川一郎・荒川二郎</t>
  </si>
  <si>
    <t>荒川　二郎</t>
  </si>
  <si>
    <t>放課後等デイＢ
（荒川一郎）</t>
  </si>
  <si>
    <t>放課後等デイＣ
（荒川一郎）</t>
  </si>
  <si>
    <t>放課後等デイＤ
（荒川一郎）</t>
  </si>
  <si>
    <t>放課後等デイA
（荒川一郎）</t>
  </si>
  <si>
    <t>児童発達支援あ
（荒川二郎）</t>
  </si>
  <si>
    <t>児童発達支援い
（荒川二郎）</t>
  </si>
  <si>
    <t>児童発達支援う
（荒川二郎）</t>
  </si>
  <si>
    <t>児童発達支援え
（荒川二郎）</t>
  </si>
  <si>
    <t>児童発達支援お
（荒川二郎）</t>
  </si>
  <si>
    <t>（荒川区）　26.04以降</t>
  </si>
  <si>
    <t>プルダウンで利用者負担上限月額を選択してください。</t>
  </si>
  <si>
    <t>令和</t>
  </si>
  <si>
    <t>（令和</t>
  </si>
  <si>
    <t>　　令和　　　年　　　月　　　　日</t>
  </si>
  <si>
    <r>
      <t xml:space="preserve">３　注意事項
</t>
    </r>
    <r>
      <rPr>
        <u val="single"/>
        <sz val="14"/>
        <rFont val="ＭＳ Ｐ明朝"/>
        <family val="1"/>
      </rPr>
      <t>（※）共同生活援助と対象サービスを併用している利用者の場合は、計算方法が異なりますので事前にご連絡ください。</t>
    </r>
  </si>
  <si>
    <r>
      <t xml:space="preserve">１　利用者負担軽減の対象となるサービス　
</t>
    </r>
    <r>
      <rPr>
        <sz val="14"/>
        <rFont val="ＭＳ Ｐ明朝"/>
        <family val="1"/>
      </rPr>
      <t xml:space="preserve">【総合支援法】居宅介護、重度訪問介護、同行援護、行動援護、生活介護、短期入所、重度障害者等包括支援
　　　　　　　　　 自立訓練、 就労移行支援、就労継続支援、就労定着支援、自立生活援助
【児童福祉法】児童発達支援、医療型児童発達支援、放課後等デイサービス、居宅訪問型児童発達支援、保育所等訪問支援
</t>
    </r>
    <r>
      <rPr>
        <b/>
        <sz val="16"/>
        <rFont val="ＭＳ Ｐ明朝"/>
        <family val="1"/>
      </rPr>
      <t xml:space="preserve">２　対象とならないサービス
</t>
    </r>
    <r>
      <rPr>
        <sz val="14"/>
        <rFont val="ＭＳ Ｐ明朝"/>
        <family val="1"/>
      </rPr>
      <t xml:space="preserve">【総合支援法】療養介護、施設入所支援、共同生活援助（※）
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</si>
</sst>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[$€-2]\ #,##0.00_);[Red]\([$€-2]\ #,##0.00\)"/>
    <numFmt numFmtId="187" formatCode="0_);[Red]\(0\)"/>
    <numFmt numFmtId="188" formatCode="#,##0_ ;[Red]\-#,##0\ "/>
    <numFmt numFmtId="189" formatCode="0_ "/>
    <numFmt numFmtId="190" formatCode="#,##0_);[Red]\(#,##0\)"/>
    <numFmt numFmtId="191" formatCode="#,##0.0_ "/>
    <numFmt numFmtId="192" formatCode="0000000000"/>
    <numFmt numFmtId="193" formatCode="#\ ?/100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color indexed="12"/>
      <name val="ＭＳ Ｐ明朝"/>
      <family val="1"/>
    </font>
    <font>
      <b/>
      <sz val="12"/>
      <name val="ＭＳ Ｐ明朝"/>
      <family val="1"/>
    </font>
    <font>
      <sz val="14"/>
      <color indexed="12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u val="single"/>
      <sz val="12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2"/>
      <color indexed="8"/>
      <name val="ＭＳ Ｐ明朝"/>
      <family val="1"/>
    </font>
    <font>
      <u val="single"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9"/>
      <name val="Meiryo UI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/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medium"/>
      <top style="thin"/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38" fontId="4" fillId="33" borderId="0" xfId="49" applyFont="1" applyFill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1" fillId="33" borderId="0" xfId="0" applyFont="1" applyFill="1" applyAlignment="1" applyProtection="1">
      <alignment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5" fillId="33" borderId="0" xfId="62" applyFont="1" applyFill="1" applyBorder="1">
      <alignment vertical="center"/>
      <protection/>
    </xf>
    <xf numFmtId="0" fontId="15" fillId="33" borderId="10" xfId="62" applyFont="1" applyFill="1" applyBorder="1">
      <alignment vertical="center"/>
      <protection/>
    </xf>
    <xf numFmtId="0" fontId="15" fillId="33" borderId="11" xfId="62" applyFont="1" applyFill="1" applyBorder="1">
      <alignment vertical="center"/>
      <protection/>
    </xf>
    <xf numFmtId="0" fontId="15" fillId="33" borderId="12" xfId="62" applyFont="1" applyFill="1" applyBorder="1">
      <alignment vertical="center"/>
      <protection/>
    </xf>
    <xf numFmtId="0" fontId="15" fillId="33" borderId="13" xfId="62" applyFont="1" applyFill="1" applyBorder="1">
      <alignment vertical="center"/>
      <protection/>
    </xf>
    <xf numFmtId="0" fontId="15" fillId="33" borderId="14" xfId="62" applyFont="1" applyFill="1" applyBorder="1">
      <alignment vertical="center"/>
      <protection/>
    </xf>
    <xf numFmtId="0" fontId="15" fillId="33" borderId="0" xfId="62" applyFont="1" applyFill="1" applyBorder="1" applyAlignment="1">
      <alignment horizontal="center" vertical="center" wrapText="1"/>
      <protection/>
    </xf>
    <xf numFmtId="0" fontId="15" fillId="33" borderId="13" xfId="62" applyFont="1" applyFill="1" applyBorder="1" applyAlignment="1">
      <alignment horizontal="center" vertical="center" wrapText="1"/>
      <protection/>
    </xf>
    <xf numFmtId="0" fontId="17" fillId="33" borderId="0" xfId="62" applyFont="1" applyFill="1" applyBorder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15" fillId="33" borderId="0" xfId="62" applyFont="1" applyFill="1" applyBorder="1" applyAlignment="1">
      <alignment vertical="center"/>
      <protection/>
    </xf>
    <xf numFmtId="0" fontId="19" fillId="33" borderId="0" xfId="62" applyFont="1" applyFill="1" applyBorder="1" applyAlignment="1">
      <alignment vertical="center"/>
      <protection/>
    </xf>
    <xf numFmtId="0" fontId="15" fillId="33" borderId="15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distributed" vertical="center"/>
      <protection/>
    </xf>
    <xf numFmtId="0" fontId="15" fillId="33" borderId="0" xfId="62" applyFont="1" applyFill="1" applyBorder="1" applyAlignment="1">
      <alignment horizontal="center" vertical="center" textRotation="255"/>
      <protection/>
    </xf>
    <xf numFmtId="0" fontId="15" fillId="33" borderId="0" xfId="62" applyFont="1" applyFill="1" applyBorder="1" applyAlignment="1">
      <alignment horizontal="center" vertical="center"/>
      <protection/>
    </xf>
    <xf numFmtId="0" fontId="15" fillId="33" borderId="16" xfId="62" applyFont="1" applyFill="1" applyBorder="1" applyAlignment="1">
      <alignment vertical="center" shrinkToFit="1"/>
      <protection/>
    </xf>
    <xf numFmtId="0" fontId="15" fillId="33" borderId="0" xfId="62" applyFont="1" applyFill="1" applyBorder="1" applyAlignment="1">
      <alignment vertical="center" shrinkToFit="1"/>
      <protection/>
    </xf>
    <xf numFmtId="0" fontId="20" fillId="33" borderId="17" xfId="62" applyFont="1" applyFill="1" applyBorder="1" applyAlignment="1">
      <alignment horizontal="left" vertical="center"/>
      <protection/>
    </xf>
    <xf numFmtId="0" fontId="15" fillId="33" borderId="15" xfId="62" applyFont="1" applyFill="1" applyBorder="1">
      <alignment vertical="center"/>
      <protection/>
    </xf>
    <xf numFmtId="0" fontId="15" fillId="33" borderId="18" xfId="62" applyFont="1" applyFill="1" applyBorder="1">
      <alignment vertical="center"/>
      <protection/>
    </xf>
    <xf numFmtId="0" fontId="20" fillId="33" borderId="13" xfId="62" applyFont="1" applyFill="1" applyBorder="1" applyAlignment="1">
      <alignment vertical="center"/>
      <protection/>
    </xf>
    <xf numFmtId="0" fontId="20" fillId="33" borderId="0" xfId="62" applyFont="1" applyFill="1" applyBorder="1" applyAlignment="1">
      <alignment vertical="center"/>
      <protection/>
    </xf>
    <xf numFmtId="0" fontId="20" fillId="33" borderId="16" xfId="62" applyFont="1" applyFill="1" applyBorder="1" applyAlignment="1">
      <alignment vertical="center"/>
      <protection/>
    </xf>
    <xf numFmtId="0" fontId="20" fillId="33" borderId="19" xfId="62" applyFont="1" applyFill="1" applyBorder="1" applyAlignment="1">
      <alignment vertical="center"/>
      <protection/>
    </xf>
    <xf numFmtId="0" fontId="20" fillId="33" borderId="14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20" xfId="62" applyFont="1" applyFill="1" applyBorder="1" applyAlignment="1">
      <alignment vertical="center"/>
      <protection/>
    </xf>
    <xf numFmtId="0" fontId="15" fillId="33" borderId="21" xfId="62" applyFont="1" applyFill="1" applyBorder="1" applyAlignment="1">
      <alignment vertical="center"/>
      <protection/>
    </xf>
    <xf numFmtId="0" fontId="20" fillId="33" borderId="21" xfId="62" applyFont="1" applyFill="1" applyBorder="1" applyAlignment="1">
      <alignment vertical="center"/>
      <protection/>
    </xf>
    <xf numFmtId="0" fontId="15" fillId="33" borderId="22" xfId="62" applyFont="1" applyFill="1" applyBorder="1" applyAlignment="1">
      <alignment vertical="center"/>
      <protection/>
    </xf>
    <xf numFmtId="0" fontId="15" fillId="33" borderId="14" xfId="62" applyFont="1" applyFill="1" applyBorder="1" applyAlignment="1">
      <alignment vertical="center"/>
      <protection/>
    </xf>
    <xf numFmtId="0" fontId="17" fillId="33" borderId="0" xfId="62" applyFont="1" applyFill="1" applyBorder="1" applyAlignment="1">
      <alignment horizontal="center" vertical="center" shrinkToFit="1"/>
      <protection/>
    </xf>
    <xf numFmtId="0" fontId="21" fillId="33" borderId="0" xfId="62" applyFont="1" applyFill="1" applyBorder="1" applyAlignment="1">
      <alignment horizontal="center" vertical="center" textRotation="255"/>
      <protection/>
    </xf>
    <xf numFmtId="0" fontId="19" fillId="33" borderId="0" xfId="62" applyFont="1" applyFill="1" applyBorder="1" applyAlignment="1">
      <alignment horizontal="center" vertical="center"/>
      <protection/>
    </xf>
    <xf numFmtId="0" fontId="15" fillId="33" borderId="23" xfId="62" applyFont="1" applyFill="1" applyBorder="1">
      <alignment vertical="center"/>
      <protection/>
    </xf>
    <xf numFmtId="0" fontId="15" fillId="33" borderId="24" xfId="62" applyFont="1" applyFill="1" applyBorder="1">
      <alignment vertical="center"/>
      <protection/>
    </xf>
    <xf numFmtId="0" fontId="15" fillId="33" borderId="25" xfId="62" applyFont="1" applyFill="1" applyBorder="1">
      <alignment vertical="center"/>
      <protection/>
    </xf>
    <xf numFmtId="0" fontId="1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6" fillId="0" borderId="26" xfId="0" applyFont="1" applyBorder="1" applyAlignment="1">
      <alignment vertical="center"/>
    </xf>
    <xf numFmtId="0" fontId="20" fillId="33" borderId="0" xfId="62" applyFont="1" applyFill="1" applyBorder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0" fillId="34" borderId="27" xfId="62" applyFont="1" applyFill="1" applyBorder="1">
      <alignment vertical="center"/>
      <protection/>
    </xf>
    <xf numFmtId="0" fontId="20" fillId="34" borderId="28" xfId="62" applyFont="1" applyFill="1" applyBorder="1">
      <alignment vertical="center"/>
      <protection/>
    </xf>
    <xf numFmtId="0" fontId="20" fillId="34" borderId="29" xfId="62" applyFont="1" applyFill="1" applyBorder="1">
      <alignment vertical="center"/>
      <protection/>
    </xf>
    <xf numFmtId="0" fontId="20" fillId="35" borderId="27" xfId="62" applyFont="1" applyFill="1" applyBorder="1">
      <alignment vertical="center"/>
      <protection/>
    </xf>
    <xf numFmtId="0" fontId="20" fillId="35" borderId="28" xfId="62" applyFont="1" applyFill="1" applyBorder="1">
      <alignment vertical="center"/>
      <protection/>
    </xf>
    <xf numFmtId="0" fontId="20" fillId="35" borderId="29" xfId="62" applyFont="1" applyFill="1" applyBorder="1">
      <alignment vertical="center"/>
      <protection/>
    </xf>
    <xf numFmtId="0" fontId="6" fillId="33" borderId="0" xfId="0" applyFont="1" applyFill="1" applyBorder="1" applyAlignment="1">
      <alignment vertical="center"/>
    </xf>
    <xf numFmtId="0" fontId="20" fillId="33" borderId="30" xfId="62" applyFont="1" applyFill="1" applyBorder="1">
      <alignment vertical="center"/>
      <protection/>
    </xf>
    <xf numFmtId="0" fontId="20" fillId="33" borderId="31" xfId="62" applyFont="1" applyFill="1" applyBorder="1">
      <alignment vertical="center"/>
      <protection/>
    </xf>
    <xf numFmtId="0" fontId="20" fillId="33" borderId="32" xfId="62" applyFont="1" applyFill="1" applyBorder="1">
      <alignment vertical="center"/>
      <protection/>
    </xf>
    <xf numFmtId="0" fontId="20" fillId="33" borderId="33" xfId="62" applyFont="1" applyFill="1" applyBorder="1">
      <alignment vertical="center"/>
      <protection/>
    </xf>
    <xf numFmtId="0" fontId="20" fillId="33" borderId="34" xfId="62" applyFont="1" applyFill="1" applyBorder="1">
      <alignment vertical="center"/>
      <protection/>
    </xf>
    <xf numFmtId="0" fontId="20" fillId="33" borderId="35" xfId="62" applyFont="1" applyFill="1" applyBorder="1">
      <alignment vertical="center"/>
      <protection/>
    </xf>
    <xf numFmtId="0" fontId="20" fillId="33" borderId="36" xfId="62" applyFont="1" applyFill="1" applyBorder="1">
      <alignment vertical="center"/>
      <protection/>
    </xf>
    <xf numFmtId="38" fontId="22" fillId="33" borderId="0" xfId="49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distributed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 wrapText="1" indent="1"/>
      <protection/>
    </xf>
    <xf numFmtId="0" fontId="0" fillId="0" borderId="0" xfId="0" applyFill="1" applyBorder="1" applyAlignment="1" applyProtection="1">
      <alignment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wrapText="1" indent="1"/>
      <protection/>
    </xf>
    <xf numFmtId="0" fontId="0" fillId="0" borderId="12" xfId="0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0" fillId="0" borderId="25" xfId="0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top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vertical="center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38" fontId="9" fillId="0" borderId="41" xfId="49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vertical="center" wrapText="1"/>
      <protection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38" fontId="9" fillId="0" borderId="45" xfId="49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38" fontId="12" fillId="35" borderId="46" xfId="49" applyFont="1" applyFill="1" applyBorder="1" applyAlignment="1" applyProtection="1">
      <alignment horizontal="right" vertical="center"/>
      <protection/>
    </xf>
    <xf numFmtId="38" fontId="12" fillId="35" borderId="47" xfId="49" applyFont="1" applyFill="1" applyBorder="1" applyAlignment="1" applyProtection="1">
      <alignment vertical="center"/>
      <protection/>
    </xf>
    <xf numFmtId="38" fontId="12" fillId="35" borderId="48" xfId="49" applyFont="1" applyFill="1" applyBorder="1" applyAlignment="1" applyProtection="1">
      <alignment vertical="center"/>
      <protection/>
    </xf>
    <xf numFmtId="38" fontId="12" fillId="35" borderId="49" xfId="49" applyFont="1" applyFill="1" applyBorder="1" applyAlignment="1" applyProtection="1">
      <alignment vertical="center"/>
      <protection/>
    </xf>
    <xf numFmtId="3" fontId="12" fillId="35" borderId="48" xfId="42" applyNumberFormat="1" applyFont="1" applyFill="1" applyBorder="1" applyAlignment="1" applyProtection="1">
      <alignment vertical="center"/>
      <protection/>
    </xf>
    <xf numFmtId="0" fontId="12" fillId="35" borderId="48" xfId="0" applyFont="1" applyFill="1" applyBorder="1" applyAlignment="1" applyProtection="1">
      <alignment vertical="center"/>
      <protection/>
    </xf>
    <xf numFmtId="38" fontId="12" fillId="35" borderId="50" xfId="49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38" fontId="12" fillId="35" borderId="51" xfId="49" applyFont="1" applyFill="1" applyBorder="1" applyAlignment="1" applyProtection="1">
      <alignment horizontal="right" vertical="center"/>
      <protection/>
    </xf>
    <xf numFmtId="38" fontId="12" fillId="35" borderId="52" xfId="49" applyFont="1" applyFill="1" applyBorder="1" applyAlignment="1" applyProtection="1">
      <alignment vertical="center"/>
      <protection/>
    </xf>
    <xf numFmtId="38" fontId="12" fillId="35" borderId="53" xfId="49" applyFont="1" applyFill="1" applyBorder="1" applyAlignment="1" applyProtection="1">
      <alignment vertical="center"/>
      <protection/>
    </xf>
    <xf numFmtId="38" fontId="12" fillId="35" borderId="54" xfId="49" applyFont="1" applyFill="1" applyBorder="1" applyAlignment="1" applyProtection="1">
      <alignment vertical="center"/>
      <protection/>
    </xf>
    <xf numFmtId="3" fontId="12" fillId="35" borderId="53" xfId="42" applyNumberFormat="1" applyFont="1" applyFill="1" applyBorder="1" applyAlignment="1" applyProtection="1">
      <alignment vertical="center"/>
      <protection/>
    </xf>
    <xf numFmtId="0" fontId="12" fillId="35" borderId="53" xfId="0" applyFont="1" applyFill="1" applyBorder="1" applyAlignment="1" applyProtection="1">
      <alignment vertical="center"/>
      <protection/>
    </xf>
    <xf numFmtId="38" fontId="12" fillId="35" borderId="55" xfId="49" applyFont="1" applyFill="1" applyBorder="1" applyAlignment="1" applyProtection="1">
      <alignment vertical="center"/>
      <protection/>
    </xf>
    <xf numFmtId="38" fontId="12" fillId="35" borderId="56" xfId="49" applyFont="1" applyFill="1" applyBorder="1" applyAlignment="1" applyProtection="1">
      <alignment horizontal="right" vertical="center"/>
      <protection/>
    </xf>
    <xf numFmtId="38" fontId="12" fillId="35" borderId="57" xfId="49" applyFont="1" applyFill="1" applyBorder="1" applyAlignment="1" applyProtection="1">
      <alignment vertical="center"/>
      <protection/>
    </xf>
    <xf numFmtId="38" fontId="12" fillId="35" borderId="58" xfId="49" applyFont="1" applyFill="1" applyBorder="1" applyAlignment="1" applyProtection="1">
      <alignment vertical="center"/>
      <protection/>
    </xf>
    <xf numFmtId="38" fontId="12" fillId="35" borderId="59" xfId="49" applyFont="1" applyFill="1" applyBorder="1" applyAlignment="1" applyProtection="1">
      <alignment vertical="center"/>
      <protection/>
    </xf>
    <xf numFmtId="3" fontId="12" fillId="35" borderId="60" xfId="42" applyNumberFormat="1" applyFont="1" applyFill="1" applyBorder="1" applyAlignment="1" applyProtection="1">
      <alignment vertical="center"/>
      <protection/>
    </xf>
    <xf numFmtId="0" fontId="12" fillId="35" borderId="60" xfId="0" applyFont="1" applyFill="1" applyBorder="1" applyAlignment="1" applyProtection="1">
      <alignment vertical="center"/>
      <protection/>
    </xf>
    <xf numFmtId="38" fontId="12" fillId="35" borderId="61" xfId="49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38" fontId="4" fillId="33" borderId="16" xfId="49" applyFont="1" applyFill="1" applyBorder="1" applyAlignment="1" applyProtection="1">
      <alignment vertical="center"/>
      <protection/>
    </xf>
    <xf numFmtId="38" fontId="9" fillId="33" borderId="0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38" fontId="8" fillId="33" borderId="19" xfId="49" applyFont="1" applyFill="1" applyBorder="1" applyAlignment="1" applyProtection="1">
      <alignment horizontal="right" vertical="center"/>
      <protection/>
    </xf>
    <xf numFmtId="38" fontId="12" fillId="35" borderId="62" xfId="49" applyFont="1" applyFill="1" applyBorder="1" applyAlignment="1" applyProtection="1">
      <alignment vertical="center"/>
      <protection/>
    </xf>
    <xf numFmtId="38" fontId="12" fillId="33" borderId="63" xfId="49" applyFont="1" applyFill="1" applyBorder="1" applyAlignment="1" applyProtection="1">
      <alignment vertical="center"/>
      <protection/>
    </xf>
    <xf numFmtId="38" fontId="12" fillId="35" borderId="64" xfId="49" applyFont="1" applyFill="1" applyBorder="1" applyAlignment="1" applyProtection="1">
      <alignment vertical="center"/>
      <protection/>
    </xf>
    <xf numFmtId="9" fontId="10" fillId="33" borderId="0" xfId="42" applyFont="1" applyFill="1" applyBorder="1" applyAlignment="1" applyProtection="1">
      <alignment vertical="center"/>
      <protection/>
    </xf>
    <xf numFmtId="38" fontId="9" fillId="33" borderId="0" xfId="49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9" fillId="33" borderId="0" xfId="0" applyFont="1" applyFill="1" applyBorder="1" applyAlignment="1" applyProtection="1">
      <alignment horizontal="center" vertical="center" textRotation="255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13" fillId="33" borderId="65" xfId="0" applyFont="1" applyFill="1" applyBorder="1" applyAlignment="1" applyProtection="1">
      <alignment horizontal="left" vertical="center" wrapText="1"/>
      <protection/>
    </xf>
    <xf numFmtId="0" fontId="9" fillId="33" borderId="66" xfId="0" applyFont="1" applyFill="1" applyBorder="1" applyAlignment="1" applyProtection="1">
      <alignment horizontal="left" vertical="center" wrapText="1"/>
      <protection/>
    </xf>
    <xf numFmtId="38" fontId="12" fillId="35" borderId="67" xfId="0" applyNumberFormat="1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38" fontId="6" fillId="33" borderId="0" xfId="49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12" fillId="36" borderId="0" xfId="0" applyFont="1" applyFill="1" applyAlignment="1" applyProtection="1">
      <alignment horizontal="left" vertical="center"/>
      <protection locked="0"/>
    </xf>
    <xf numFmtId="0" fontId="11" fillId="36" borderId="0" xfId="0" applyFont="1" applyFill="1" applyAlignment="1" applyProtection="1">
      <alignment horizontal="right" vertical="center"/>
      <protection locked="0"/>
    </xf>
    <xf numFmtId="38" fontId="22" fillId="34" borderId="27" xfId="49" applyFont="1" applyFill="1" applyBorder="1" applyAlignment="1">
      <alignment vertical="center"/>
    </xf>
    <xf numFmtId="0" fontId="20" fillId="0" borderId="0" xfId="62" applyFont="1" applyFill="1" applyBorder="1">
      <alignment vertical="center"/>
      <protection/>
    </xf>
    <xf numFmtId="0" fontId="15" fillId="0" borderId="0" xfId="62" applyFont="1" applyFill="1" applyBorder="1">
      <alignment vertical="center"/>
      <protection/>
    </xf>
    <xf numFmtId="38" fontId="22" fillId="0" borderId="0" xfId="49" applyFont="1" applyFill="1" applyBorder="1" applyAlignment="1">
      <alignment vertical="center"/>
    </xf>
    <xf numFmtId="38" fontId="22" fillId="0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0" fontId="29" fillId="33" borderId="0" xfId="62" applyFont="1" applyFill="1" applyBorder="1">
      <alignment vertical="center"/>
      <protection/>
    </xf>
    <xf numFmtId="38" fontId="22" fillId="0" borderId="0" xfId="49" applyFont="1" applyFill="1" applyBorder="1" applyAlignment="1" applyProtection="1">
      <alignment vertical="center"/>
      <protection locked="0"/>
    </xf>
    <xf numFmtId="38" fontId="22" fillId="34" borderId="64" xfId="49" applyFont="1" applyFill="1" applyBorder="1" applyAlignment="1" applyProtection="1">
      <alignment vertical="center"/>
      <protection locked="0"/>
    </xf>
    <xf numFmtId="0" fontId="16" fillId="33" borderId="0" xfId="62" applyFont="1" applyFill="1" applyBorder="1" applyAlignment="1">
      <alignment horizontal="center" vertical="center"/>
      <protection/>
    </xf>
    <xf numFmtId="0" fontId="15" fillId="33" borderId="68" xfId="62" applyFont="1" applyFill="1" applyBorder="1" applyAlignment="1">
      <alignment horizontal="center" vertical="center"/>
      <protection/>
    </xf>
    <xf numFmtId="0" fontId="15" fillId="33" borderId="69" xfId="62" applyFont="1" applyFill="1" applyBorder="1" applyAlignment="1">
      <alignment horizontal="center" vertical="center"/>
      <protection/>
    </xf>
    <xf numFmtId="0" fontId="15" fillId="33" borderId="70" xfId="62" applyFont="1" applyFill="1" applyBorder="1" applyAlignment="1">
      <alignment horizontal="center" vertical="center"/>
      <protection/>
    </xf>
    <xf numFmtId="0" fontId="22" fillId="35" borderId="71" xfId="61" applyFont="1" applyFill="1" applyBorder="1" applyAlignment="1">
      <alignment horizontal="center" vertical="center"/>
      <protection/>
    </xf>
    <xf numFmtId="0" fontId="22" fillId="35" borderId="72" xfId="61" applyFont="1" applyFill="1" applyBorder="1" applyAlignment="1">
      <alignment horizontal="center" vertical="center"/>
      <protection/>
    </xf>
    <xf numFmtId="0" fontId="22" fillId="35" borderId="73" xfId="61" applyFont="1" applyFill="1" applyBorder="1" applyAlignment="1">
      <alignment horizontal="center" vertical="center"/>
      <protection/>
    </xf>
    <xf numFmtId="0" fontId="22" fillId="34" borderId="71" xfId="61" applyFont="1" applyFill="1" applyBorder="1" applyAlignment="1">
      <alignment horizontal="center" vertical="center"/>
      <protection/>
    </xf>
    <xf numFmtId="0" fontId="22" fillId="34" borderId="72" xfId="61" applyFont="1" applyFill="1" applyBorder="1" applyAlignment="1">
      <alignment horizontal="center" vertical="center"/>
      <protection/>
    </xf>
    <xf numFmtId="0" fontId="22" fillId="34" borderId="73" xfId="61" applyFont="1" applyFill="1" applyBorder="1" applyAlignment="1">
      <alignment horizontal="center" vertical="center"/>
      <protection/>
    </xf>
    <xf numFmtId="0" fontId="22" fillId="34" borderId="74" xfId="61" applyFont="1" applyFill="1" applyBorder="1" applyAlignment="1">
      <alignment horizontal="center" vertical="center"/>
      <protection/>
    </xf>
    <xf numFmtId="0" fontId="22" fillId="34" borderId="75" xfId="61" applyFont="1" applyFill="1" applyBorder="1" applyAlignment="1">
      <alignment horizontal="center" vertical="center"/>
      <protection/>
    </xf>
    <xf numFmtId="0" fontId="22" fillId="34" borderId="76" xfId="61" applyFont="1" applyFill="1" applyBorder="1" applyAlignment="1">
      <alignment horizontal="center" vertical="center"/>
      <protection/>
    </xf>
    <xf numFmtId="38" fontId="23" fillId="35" borderId="77" xfId="49" applyFont="1" applyFill="1" applyBorder="1" applyAlignment="1">
      <alignment vertical="center"/>
    </xf>
    <xf numFmtId="38" fontId="23" fillId="35" borderId="24" xfId="49" applyFont="1" applyFill="1" applyBorder="1" applyAlignment="1">
      <alignment vertical="center"/>
    </xf>
    <xf numFmtId="38" fontId="23" fillId="35" borderId="78" xfId="49" applyFont="1" applyFill="1" applyBorder="1" applyAlignment="1">
      <alignment vertical="center"/>
    </xf>
    <xf numFmtId="38" fontId="23" fillId="35" borderId="79" xfId="62" applyNumberFormat="1" applyFont="1" applyFill="1" applyBorder="1" applyAlignment="1">
      <alignment vertical="center"/>
      <protection/>
    </xf>
    <xf numFmtId="0" fontId="23" fillId="35" borderId="80" xfId="62" applyFont="1" applyFill="1" applyBorder="1" applyAlignment="1">
      <alignment vertical="center"/>
      <protection/>
    </xf>
    <xf numFmtId="0" fontId="0" fillId="35" borderId="80" xfId="0" applyFont="1" applyFill="1" applyBorder="1" applyAlignment="1">
      <alignment vertical="center"/>
    </xf>
    <xf numFmtId="0" fontId="0" fillId="35" borderId="81" xfId="0" applyFont="1" applyFill="1" applyBorder="1" applyAlignment="1">
      <alignment vertical="center"/>
    </xf>
    <xf numFmtId="0" fontId="20" fillId="33" borderId="17" xfId="62" applyFont="1" applyFill="1" applyBorder="1" applyAlignment="1">
      <alignment horizontal="center" vertical="center"/>
      <protection/>
    </xf>
    <xf numFmtId="0" fontId="20" fillId="33" borderId="15" xfId="62" applyFont="1" applyFill="1" applyBorder="1" applyAlignment="1">
      <alignment horizontal="center" vertical="center"/>
      <protection/>
    </xf>
    <xf numFmtId="0" fontId="15" fillId="34" borderId="17" xfId="62" applyFont="1" applyFill="1" applyBorder="1" applyAlignment="1">
      <alignment horizontal="center" vertical="center"/>
      <protection/>
    </xf>
    <xf numFmtId="0" fontId="15" fillId="34" borderId="15" xfId="62" applyFont="1" applyFill="1" applyBorder="1" applyAlignment="1">
      <alignment horizontal="center" vertical="center"/>
      <protection/>
    </xf>
    <xf numFmtId="0" fontId="15" fillId="34" borderId="18" xfId="62" applyFont="1" applyFill="1" applyBorder="1" applyAlignment="1">
      <alignment horizontal="center" vertical="center"/>
      <protection/>
    </xf>
    <xf numFmtId="38" fontId="23" fillId="34" borderId="82" xfId="49" applyFont="1" applyFill="1" applyBorder="1" applyAlignment="1">
      <alignment vertical="center"/>
    </xf>
    <xf numFmtId="38" fontId="23" fillId="34" borderId="11" xfId="49" applyFont="1" applyFill="1" applyBorder="1" applyAlignment="1">
      <alignment vertical="center"/>
    </xf>
    <xf numFmtId="38" fontId="23" fillId="34" borderId="83" xfId="49" applyFont="1" applyFill="1" applyBorder="1" applyAlignment="1">
      <alignment vertical="center"/>
    </xf>
    <xf numFmtId="38" fontId="23" fillId="35" borderId="68" xfId="49" applyFont="1" applyFill="1" applyBorder="1" applyAlignment="1">
      <alignment vertical="center"/>
    </xf>
    <xf numFmtId="38" fontId="23" fillId="35" borderId="69" xfId="49" applyFont="1" applyFill="1" applyBorder="1" applyAlignment="1">
      <alignment vertical="center"/>
    </xf>
    <xf numFmtId="38" fontId="23" fillId="35" borderId="70" xfId="49" applyFont="1" applyFill="1" applyBorder="1" applyAlignment="1">
      <alignment vertical="center"/>
    </xf>
    <xf numFmtId="0" fontId="71" fillId="33" borderId="84" xfId="62" applyFont="1" applyFill="1" applyBorder="1" applyAlignment="1">
      <alignment horizontal="center" vertical="center" shrinkToFit="1"/>
      <protection/>
    </xf>
    <xf numFmtId="0" fontId="71" fillId="33" borderId="85" xfId="62" applyFont="1" applyFill="1" applyBorder="1" applyAlignment="1">
      <alignment horizontal="center" vertical="center" shrinkToFit="1"/>
      <protection/>
    </xf>
    <xf numFmtId="0" fontId="71" fillId="33" borderId="86" xfId="62" applyFont="1" applyFill="1" applyBorder="1" applyAlignment="1">
      <alignment horizontal="center" vertical="center" shrinkToFit="1"/>
      <protection/>
    </xf>
    <xf numFmtId="193" fontId="23" fillId="34" borderId="87" xfId="49" applyNumberFormat="1" applyFont="1" applyFill="1" applyBorder="1" applyAlignment="1" applyProtection="1">
      <alignment horizontal="center" vertical="center"/>
      <protection locked="0"/>
    </xf>
    <xf numFmtId="193" fontId="23" fillId="34" borderId="88" xfId="49" applyNumberFormat="1" applyFont="1" applyFill="1" applyBorder="1" applyAlignment="1" applyProtection="1">
      <alignment horizontal="center" vertical="center"/>
      <protection locked="0"/>
    </xf>
    <xf numFmtId="193" fontId="23" fillId="34" borderId="89" xfId="49" applyNumberFormat="1" applyFont="1" applyFill="1" applyBorder="1" applyAlignment="1" applyProtection="1">
      <alignment horizontal="center" vertical="center"/>
      <protection locked="0"/>
    </xf>
    <xf numFmtId="0" fontId="17" fillId="33" borderId="11" xfId="62" applyFont="1" applyFill="1" applyBorder="1" applyAlignment="1">
      <alignment horizontal="center" vertical="center" shrinkToFit="1"/>
      <protection/>
    </xf>
    <xf numFmtId="0" fontId="17" fillId="33" borderId="83" xfId="62" applyFont="1" applyFill="1" applyBorder="1" applyAlignment="1">
      <alignment horizontal="center" vertical="center" shrinkToFit="1"/>
      <protection/>
    </xf>
    <xf numFmtId="0" fontId="17" fillId="33" borderId="0" xfId="62" applyFont="1" applyFill="1" applyBorder="1" applyAlignment="1">
      <alignment horizontal="center" vertical="center" shrinkToFit="1"/>
      <protection/>
    </xf>
    <xf numFmtId="0" fontId="17" fillId="33" borderId="19" xfId="62" applyFont="1" applyFill="1" applyBorder="1" applyAlignment="1">
      <alignment horizontal="center" vertical="center" shrinkToFit="1"/>
      <protection/>
    </xf>
    <xf numFmtId="0" fontId="17" fillId="33" borderId="24" xfId="62" applyFont="1" applyFill="1" applyBorder="1" applyAlignment="1">
      <alignment horizontal="center" vertical="center" shrinkToFit="1"/>
      <protection/>
    </xf>
    <xf numFmtId="0" fontId="17" fillId="33" borderId="78" xfId="62" applyFont="1" applyFill="1" applyBorder="1" applyAlignment="1">
      <alignment horizontal="center" vertical="center" shrinkToFit="1"/>
      <protection/>
    </xf>
    <xf numFmtId="0" fontId="22" fillId="35" borderId="82" xfId="61" applyFont="1" applyFill="1" applyBorder="1" applyAlignment="1">
      <alignment horizontal="center" vertical="center" wrapText="1"/>
      <protection/>
    </xf>
    <xf numFmtId="0" fontId="22" fillId="35" borderId="11" xfId="61" applyFont="1" applyFill="1" applyBorder="1" applyAlignment="1">
      <alignment horizontal="center" vertical="center" wrapText="1"/>
      <protection/>
    </xf>
    <xf numFmtId="0" fontId="22" fillId="35" borderId="83" xfId="61" applyFont="1" applyFill="1" applyBorder="1" applyAlignment="1">
      <alignment horizontal="center" vertical="center" wrapText="1"/>
      <protection/>
    </xf>
    <xf numFmtId="0" fontId="22" fillId="35" borderId="16" xfId="61" applyFont="1" applyFill="1" applyBorder="1" applyAlignment="1">
      <alignment horizontal="center" vertical="center" wrapText="1"/>
      <protection/>
    </xf>
    <xf numFmtId="0" fontId="22" fillId="35" borderId="0" xfId="61" applyFont="1" applyFill="1" applyBorder="1" applyAlignment="1">
      <alignment horizontal="center" vertical="center" wrapText="1"/>
      <protection/>
    </xf>
    <xf numFmtId="0" fontId="22" fillId="35" borderId="19" xfId="61" applyFont="1" applyFill="1" applyBorder="1" applyAlignment="1">
      <alignment horizontal="center" vertical="center" wrapText="1"/>
      <protection/>
    </xf>
    <xf numFmtId="0" fontId="22" fillId="35" borderId="77" xfId="61" applyFont="1" applyFill="1" applyBorder="1" applyAlignment="1">
      <alignment horizontal="center" vertical="center" wrapText="1"/>
      <protection/>
    </xf>
    <xf numFmtId="0" fontId="22" fillId="35" borderId="24" xfId="61" applyFont="1" applyFill="1" applyBorder="1" applyAlignment="1">
      <alignment horizontal="center" vertical="center" wrapText="1"/>
      <protection/>
    </xf>
    <xf numFmtId="0" fontId="22" fillId="35" borderId="78" xfId="61" applyFont="1" applyFill="1" applyBorder="1" applyAlignment="1">
      <alignment horizontal="center" vertical="center" wrapText="1"/>
      <protection/>
    </xf>
    <xf numFmtId="0" fontId="15" fillId="33" borderId="68" xfId="62" applyFont="1" applyFill="1" applyBorder="1" applyAlignment="1">
      <alignment horizontal="center" vertical="center" shrinkToFit="1"/>
      <protection/>
    </xf>
    <xf numFmtId="0" fontId="15" fillId="33" borderId="69" xfId="62" applyFont="1" applyFill="1" applyBorder="1" applyAlignment="1">
      <alignment horizontal="center" vertical="center" shrinkToFit="1"/>
      <protection/>
    </xf>
    <xf numFmtId="0" fontId="15" fillId="33" borderId="70" xfId="62" applyFont="1" applyFill="1" applyBorder="1" applyAlignment="1">
      <alignment horizontal="center" vertical="center" shrinkToFit="1"/>
      <protection/>
    </xf>
    <xf numFmtId="0" fontId="17" fillId="33" borderId="90" xfId="62" applyFont="1" applyFill="1" applyBorder="1" applyAlignment="1">
      <alignment horizontal="center" vertical="center" shrinkToFit="1"/>
      <protection/>
    </xf>
    <xf numFmtId="0" fontId="17" fillId="33" borderId="91" xfId="62" applyFont="1" applyFill="1" applyBorder="1" applyAlignment="1">
      <alignment horizontal="center" vertical="center" shrinkToFit="1"/>
      <protection/>
    </xf>
    <xf numFmtId="0" fontId="17" fillId="33" borderId="92" xfId="62" applyFont="1" applyFill="1" applyBorder="1" applyAlignment="1">
      <alignment horizontal="center" vertical="center" shrinkToFit="1"/>
      <protection/>
    </xf>
    <xf numFmtId="38" fontId="23" fillId="35" borderId="77" xfId="62" applyNumberFormat="1" applyFont="1" applyFill="1" applyBorder="1" applyAlignment="1">
      <alignment vertical="center"/>
      <protection/>
    </xf>
    <xf numFmtId="0" fontId="23" fillId="35" borderId="24" xfId="62" applyFont="1" applyFill="1" applyBorder="1" applyAlignment="1">
      <alignment vertical="center"/>
      <protection/>
    </xf>
    <xf numFmtId="0" fontId="0" fillId="35" borderId="24" xfId="0" applyFont="1" applyFill="1" applyBorder="1" applyAlignment="1">
      <alignment vertical="center"/>
    </xf>
    <xf numFmtId="0" fontId="0" fillId="35" borderId="78" xfId="0" applyFont="1" applyFill="1" applyBorder="1" applyAlignment="1">
      <alignment vertical="center"/>
    </xf>
    <xf numFmtId="0" fontId="22" fillId="34" borderId="82" xfId="61" applyFont="1" applyFill="1" applyBorder="1" applyAlignment="1">
      <alignment horizontal="center" vertical="center" wrapText="1"/>
      <protection/>
    </xf>
    <xf numFmtId="0" fontId="22" fillId="34" borderId="11" xfId="61" applyFont="1" applyFill="1" applyBorder="1" applyAlignment="1">
      <alignment horizontal="center" vertical="center" wrapText="1"/>
      <protection/>
    </xf>
    <xf numFmtId="0" fontId="22" fillId="34" borderId="83" xfId="61" applyFont="1" applyFill="1" applyBorder="1" applyAlignment="1">
      <alignment horizontal="center" vertical="center" wrapText="1"/>
      <protection/>
    </xf>
    <xf numFmtId="0" fontId="22" fillId="34" borderId="16" xfId="61" applyFont="1" applyFill="1" applyBorder="1" applyAlignment="1">
      <alignment horizontal="center" vertical="center" wrapText="1"/>
      <protection/>
    </xf>
    <xf numFmtId="0" fontId="22" fillId="34" borderId="0" xfId="61" applyFont="1" applyFill="1" applyBorder="1" applyAlignment="1">
      <alignment horizontal="center" vertical="center" wrapText="1"/>
      <protection/>
    </xf>
    <xf numFmtId="0" fontId="22" fillId="34" borderId="19" xfId="61" applyFont="1" applyFill="1" applyBorder="1" applyAlignment="1">
      <alignment horizontal="center" vertical="center" wrapText="1"/>
      <protection/>
    </xf>
    <xf numFmtId="0" fontId="22" fillId="34" borderId="77" xfId="61" applyFont="1" applyFill="1" applyBorder="1" applyAlignment="1">
      <alignment horizontal="center" vertical="center" wrapText="1"/>
      <protection/>
    </xf>
    <xf numFmtId="0" fontId="22" fillId="34" borderId="24" xfId="61" applyFont="1" applyFill="1" applyBorder="1" applyAlignment="1">
      <alignment horizontal="center" vertical="center" wrapText="1"/>
      <protection/>
    </xf>
    <xf numFmtId="0" fontId="22" fillId="34" borderId="78" xfId="61" applyFont="1" applyFill="1" applyBorder="1" applyAlignment="1">
      <alignment horizontal="center" vertical="center" wrapText="1"/>
      <protection/>
    </xf>
    <xf numFmtId="0" fontId="17" fillId="33" borderId="39" xfId="62" applyFont="1" applyFill="1" applyBorder="1" applyAlignment="1">
      <alignment vertical="center" shrinkToFit="1"/>
      <protection/>
    </xf>
    <xf numFmtId="0" fontId="17" fillId="33" borderId="15" xfId="62" applyFont="1" applyFill="1" applyBorder="1" applyAlignment="1">
      <alignment vertical="center" shrinkToFit="1"/>
      <protection/>
    </xf>
    <xf numFmtId="0" fontId="17" fillId="33" borderId="93" xfId="62" applyFont="1" applyFill="1" applyBorder="1" applyAlignment="1">
      <alignment vertical="center" shrinkToFit="1"/>
      <protection/>
    </xf>
    <xf numFmtId="0" fontId="17" fillId="33" borderId="94" xfId="62" applyFont="1" applyFill="1" applyBorder="1" applyAlignment="1">
      <alignment horizontal="center" vertical="center"/>
      <protection/>
    </xf>
    <xf numFmtId="0" fontId="17" fillId="33" borderId="91" xfId="62" applyFont="1" applyFill="1" applyBorder="1" applyAlignment="1">
      <alignment horizontal="center" vertical="center"/>
      <protection/>
    </xf>
    <xf numFmtId="0" fontId="15" fillId="33" borderId="16" xfId="62" applyFont="1" applyFill="1" applyBorder="1" applyAlignment="1">
      <alignment horizontal="distributed" vertical="center"/>
      <protection/>
    </xf>
    <xf numFmtId="0" fontId="15" fillId="33" borderId="0" xfId="62" applyFont="1" applyFill="1" applyBorder="1" applyAlignment="1">
      <alignment horizontal="distributed" vertical="center"/>
      <protection/>
    </xf>
    <xf numFmtId="0" fontId="15" fillId="33" borderId="14" xfId="62" applyFont="1" applyFill="1" applyBorder="1" applyAlignment="1">
      <alignment horizontal="distributed" vertical="center"/>
      <protection/>
    </xf>
    <xf numFmtId="0" fontId="15" fillId="33" borderId="77" xfId="62" applyFont="1" applyFill="1" applyBorder="1" applyAlignment="1">
      <alignment horizontal="distributed" vertical="center"/>
      <protection/>
    </xf>
    <xf numFmtId="0" fontId="15" fillId="33" borderId="24" xfId="62" applyFont="1" applyFill="1" applyBorder="1" applyAlignment="1">
      <alignment horizontal="distributed" vertical="center"/>
      <protection/>
    </xf>
    <xf numFmtId="0" fontId="15" fillId="33" borderId="25" xfId="62" applyFont="1" applyFill="1" applyBorder="1" applyAlignment="1">
      <alignment horizontal="distributed" vertical="center"/>
      <protection/>
    </xf>
    <xf numFmtId="49" fontId="20" fillId="34" borderId="10" xfId="62" applyNumberFormat="1" applyFont="1" applyFill="1" applyBorder="1" applyAlignment="1">
      <alignment horizontal="center" vertical="center"/>
      <protection/>
    </xf>
    <xf numFmtId="49" fontId="20" fillId="34" borderId="11" xfId="62" applyNumberFormat="1" applyFont="1" applyFill="1" applyBorder="1" applyAlignment="1">
      <alignment horizontal="center" vertical="center"/>
      <protection/>
    </xf>
    <xf numFmtId="49" fontId="24" fillId="34" borderId="11" xfId="0" applyNumberFormat="1" applyFont="1" applyFill="1" applyBorder="1" applyAlignment="1">
      <alignment horizontal="center" vertical="center"/>
    </xf>
    <xf numFmtId="49" fontId="24" fillId="34" borderId="83" xfId="0" applyNumberFormat="1" applyFont="1" applyFill="1" applyBorder="1" applyAlignment="1">
      <alignment horizontal="center" vertical="center"/>
    </xf>
    <xf numFmtId="49" fontId="20" fillId="34" borderId="23" xfId="62" applyNumberFormat="1" applyFont="1" applyFill="1" applyBorder="1" applyAlignment="1">
      <alignment horizontal="center" vertical="center"/>
      <protection/>
    </xf>
    <xf numFmtId="49" fontId="20" fillId="34" borderId="24" xfId="62" applyNumberFormat="1" applyFont="1" applyFill="1" applyBorder="1" applyAlignment="1">
      <alignment horizontal="center" vertical="center"/>
      <protection/>
    </xf>
    <xf numFmtId="49" fontId="24" fillId="34" borderId="24" xfId="0" applyNumberFormat="1" applyFont="1" applyFill="1" applyBorder="1" applyAlignment="1">
      <alignment horizontal="center" vertical="center"/>
    </xf>
    <xf numFmtId="49" fontId="24" fillId="34" borderId="78" xfId="0" applyNumberFormat="1" applyFont="1" applyFill="1" applyBorder="1" applyAlignment="1">
      <alignment horizontal="center" vertical="center"/>
    </xf>
    <xf numFmtId="0" fontId="20" fillId="34" borderId="10" xfId="62" applyFont="1" applyFill="1" applyBorder="1" applyAlignment="1">
      <alignment horizontal="center" vertical="center"/>
      <protection/>
    </xf>
    <xf numFmtId="0" fontId="20" fillId="34" borderId="11" xfId="62" applyFont="1" applyFill="1" applyBorder="1" applyAlignment="1">
      <alignment horizontal="center" vertical="center"/>
      <protection/>
    </xf>
    <xf numFmtId="0" fontId="20" fillId="34" borderId="83" xfId="62" applyFont="1" applyFill="1" applyBorder="1" applyAlignment="1">
      <alignment horizontal="center" vertical="center"/>
      <protection/>
    </xf>
    <xf numFmtId="0" fontId="20" fillId="34" borderId="43" xfId="62" applyFont="1" applyFill="1" applyBorder="1" applyAlignment="1">
      <alignment horizontal="center" vertical="center"/>
      <protection/>
    </xf>
    <xf numFmtId="0" fontId="20" fillId="34" borderId="21" xfId="62" applyFont="1" applyFill="1" applyBorder="1" applyAlignment="1">
      <alignment horizontal="center" vertical="center"/>
      <protection/>
    </xf>
    <xf numFmtId="0" fontId="20" fillId="34" borderId="22" xfId="62" applyFont="1" applyFill="1" applyBorder="1" applyAlignment="1">
      <alignment horizontal="center" vertical="center"/>
      <protection/>
    </xf>
    <xf numFmtId="0" fontId="15" fillId="33" borderId="10" xfId="62" applyFont="1" applyFill="1" applyBorder="1" applyAlignment="1">
      <alignment horizontal="center" vertical="center" wrapText="1"/>
      <protection/>
    </xf>
    <xf numFmtId="0" fontId="15" fillId="33" borderId="11" xfId="62" applyFont="1" applyFill="1" applyBorder="1" applyAlignment="1">
      <alignment horizontal="center" vertical="center" wrapText="1"/>
      <protection/>
    </xf>
    <xf numFmtId="0" fontId="15" fillId="33" borderId="13" xfId="62" applyFont="1" applyFill="1" applyBorder="1" applyAlignment="1">
      <alignment horizontal="center" vertical="center" wrapText="1"/>
      <protection/>
    </xf>
    <xf numFmtId="0" fontId="15" fillId="33" borderId="0" xfId="62" applyFont="1" applyFill="1" applyBorder="1" applyAlignment="1">
      <alignment horizontal="center" vertical="center" wrapText="1"/>
      <protection/>
    </xf>
    <xf numFmtId="0" fontId="15" fillId="33" borderId="43" xfId="62" applyFont="1" applyFill="1" applyBorder="1" applyAlignment="1">
      <alignment horizontal="center" vertical="center" wrapText="1"/>
      <protection/>
    </xf>
    <xf numFmtId="0" fontId="15" fillId="33" borderId="21" xfId="62" applyFont="1" applyFill="1" applyBorder="1" applyAlignment="1">
      <alignment horizontal="center" vertical="center" wrapText="1"/>
      <protection/>
    </xf>
    <xf numFmtId="0" fontId="15" fillId="33" borderId="94" xfId="62" applyFont="1" applyFill="1" applyBorder="1" applyAlignment="1">
      <alignment horizontal="center" vertical="center" textRotation="255"/>
      <protection/>
    </xf>
    <xf numFmtId="0" fontId="15" fillId="33" borderId="91" xfId="62" applyFont="1" applyFill="1" applyBorder="1" applyAlignment="1">
      <alignment horizontal="center" vertical="center" textRotation="255"/>
      <protection/>
    </xf>
    <xf numFmtId="0" fontId="15" fillId="33" borderId="71" xfId="62" applyFont="1" applyFill="1" applyBorder="1" applyAlignment="1">
      <alignment horizontal="center" vertical="center" textRotation="255"/>
      <protection/>
    </xf>
    <xf numFmtId="0" fontId="15" fillId="33" borderId="72" xfId="62" applyFont="1" applyFill="1" applyBorder="1" applyAlignment="1">
      <alignment horizontal="center" vertical="center" textRotation="255"/>
      <protection/>
    </xf>
    <xf numFmtId="0" fontId="15" fillId="33" borderId="95" xfId="62" applyFont="1" applyFill="1" applyBorder="1" applyAlignment="1">
      <alignment horizontal="center" vertical="center" textRotation="255"/>
      <protection/>
    </xf>
    <xf numFmtId="0" fontId="15" fillId="33" borderId="96" xfId="62" applyFont="1" applyFill="1" applyBorder="1" applyAlignment="1">
      <alignment horizontal="center" vertical="center" textRotation="255"/>
      <protection/>
    </xf>
    <xf numFmtId="0" fontId="15" fillId="33" borderId="82" xfId="62" applyFont="1" applyFill="1" applyBorder="1" applyAlignment="1">
      <alignment horizontal="distributed" vertical="center"/>
      <protection/>
    </xf>
    <xf numFmtId="0" fontId="15" fillId="33" borderId="11" xfId="62" applyFont="1" applyFill="1" applyBorder="1" applyAlignment="1">
      <alignment horizontal="distributed" vertical="center"/>
      <protection/>
    </xf>
    <xf numFmtId="0" fontId="15" fillId="33" borderId="12" xfId="62" applyFont="1" applyFill="1" applyBorder="1" applyAlignment="1">
      <alignment horizontal="distributed" vertical="center"/>
      <protection/>
    </xf>
    <xf numFmtId="0" fontId="20" fillId="34" borderId="97" xfId="62" applyFont="1" applyFill="1" applyBorder="1" applyAlignment="1">
      <alignment horizontal="center" vertical="center"/>
      <protection/>
    </xf>
    <xf numFmtId="0" fontId="20" fillId="34" borderId="75" xfId="62" applyFont="1" applyFill="1" applyBorder="1" applyAlignment="1">
      <alignment horizontal="center" vertical="center"/>
      <protection/>
    </xf>
    <xf numFmtId="0" fontId="24" fillId="34" borderId="75" xfId="0" applyFont="1" applyFill="1" applyBorder="1" applyAlignment="1">
      <alignment horizontal="center" vertical="center"/>
    </xf>
    <xf numFmtId="0" fontId="24" fillId="34" borderId="76" xfId="0" applyFont="1" applyFill="1" applyBorder="1" applyAlignment="1">
      <alignment horizontal="center" vertical="center"/>
    </xf>
    <xf numFmtId="0" fontId="20" fillId="34" borderId="23" xfId="62" applyFont="1" applyFill="1" applyBorder="1" applyAlignment="1">
      <alignment horizontal="center" vertical="center"/>
      <protection/>
    </xf>
    <xf numFmtId="0" fontId="20" fillId="34" borderId="24" xfId="62" applyFont="1" applyFill="1" applyBorder="1" applyAlignment="1">
      <alignment horizontal="center" vertical="center"/>
      <protection/>
    </xf>
    <xf numFmtId="0" fontId="20" fillId="34" borderId="78" xfId="62" applyFont="1" applyFill="1" applyBorder="1" applyAlignment="1">
      <alignment horizontal="center" vertical="center"/>
      <protection/>
    </xf>
    <xf numFmtId="0" fontId="21" fillId="33" borderId="17" xfId="62" applyFont="1" applyFill="1" applyBorder="1" applyAlignment="1">
      <alignment horizontal="center" vertical="center" textRotation="255"/>
      <protection/>
    </xf>
    <xf numFmtId="0" fontId="21" fillId="33" borderId="18" xfId="62" applyFont="1" applyFill="1" applyBorder="1" applyAlignment="1">
      <alignment horizontal="center" vertical="center" textRotation="255"/>
      <protection/>
    </xf>
    <xf numFmtId="0" fontId="21" fillId="33" borderId="16" xfId="62" applyFont="1" applyFill="1" applyBorder="1" applyAlignment="1">
      <alignment horizontal="center" vertical="center" textRotation="255"/>
      <protection/>
    </xf>
    <xf numFmtId="0" fontId="21" fillId="33" borderId="19" xfId="62" applyFont="1" applyFill="1" applyBorder="1" applyAlignment="1">
      <alignment horizontal="center" vertical="center" textRotation="255"/>
      <protection/>
    </xf>
    <xf numFmtId="0" fontId="21" fillId="33" borderId="0" xfId="62" applyFont="1" applyFill="1" applyBorder="1" applyAlignment="1">
      <alignment horizontal="center" vertical="center" textRotation="255"/>
      <protection/>
    </xf>
    <xf numFmtId="0" fontId="21" fillId="33" borderId="20" xfId="62" applyFont="1" applyFill="1" applyBorder="1" applyAlignment="1">
      <alignment horizontal="center" vertical="center" textRotation="255"/>
      <protection/>
    </xf>
    <xf numFmtId="0" fontId="21" fillId="33" borderId="22" xfId="62" applyFont="1" applyFill="1" applyBorder="1" applyAlignment="1">
      <alignment horizontal="center" vertical="center" textRotation="255"/>
      <protection/>
    </xf>
    <xf numFmtId="0" fontId="17" fillId="33" borderId="25" xfId="62" applyFont="1" applyFill="1" applyBorder="1" applyAlignment="1">
      <alignment horizontal="center" vertical="center" shrinkToFit="1"/>
      <protection/>
    </xf>
    <xf numFmtId="0" fontId="17" fillId="33" borderId="98" xfId="62" applyFont="1" applyFill="1" applyBorder="1" applyAlignment="1">
      <alignment horizontal="center" vertical="center" shrinkToFit="1"/>
      <protection/>
    </xf>
    <xf numFmtId="0" fontId="17" fillId="33" borderId="99" xfId="62" applyFont="1" applyFill="1" applyBorder="1" applyAlignment="1">
      <alignment horizontal="center" vertical="center" shrinkToFit="1"/>
      <protection/>
    </xf>
    <xf numFmtId="0" fontId="15" fillId="33" borderId="100" xfId="62" applyFont="1" applyFill="1" applyBorder="1" applyAlignment="1">
      <alignment horizontal="center" vertical="center"/>
      <protection/>
    </xf>
    <xf numFmtId="38" fontId="22" fillId="34" borderId="101" xfId="49" applyFont="1" applyFill="1" applyBorder="1" applyAlignment="1">
      <alignment horizontal="center" vertical="center"/>
    </xf>
    <xf numFmtId="38" fontId="22" fillId="34" borderId="69" xfId="49" applyFont="1" applyFill="1" applyBorder="1" applyAlignment="1">
      <alignment horizontal="center" vertical="center"/>
    </xf>
    <xf numFmtId="38" fontId="22" fillId="34" borderId="70" xfId="49" applyFont="1" applyFill="1" applyBorder="1" applyAlignment="1">
      <alignment horizontal="center" vertical="center"/>
    </xf>
    <xf numFmtId="0" fontId="15" fillId="33" borderId="20" xfId="62" applyFont="1" applyFill="1" applyBorder="1" applyAlignment="1">
      <alignment horizontal="distributed" vertical="center"/>
      <protection/>
    </xf>
    <xf numFmtId="0" fontId="15" fillId="33" borderId="21" xfId="62" applyFont="1" applyFill="1" applyBorder="1" applyAlignment="1">
      <alignment horizontal="distributed" vertical="center"/>
      <protection/>
    </xf>
    <xf numFmtId="0" fontId="15" fillId="33" borderId="102" xfId="62" applyFont="1" applyFill="1" applyBorder="1" applyAlignment="1">
      <alignment horizontal="distributed" vertical="center"/>
      <protection/>
    </xf>
    <xf numFmtId="0" fontId="17" fillId="33" borderId="68" xfId="62" applyFont="1" applyFill="1" applyBorder="1" applyAlignment="1">
      <alignment horizontal="center" vertical="center" shrinkToFit="1"/>
      <protection/>
    </xf>
    <xf numFmtId="0" fontId="17" fillId="33" borderId="69" xfId="62" applyFont="1" applyFill="1" applyBorder="1" applyAlignment="1">
      <alignment horizontal="center" vertical="center" shrinkToFit="1"/>
      <protection/>
    </xf>
    <xf numFmtId="0" fontId="17" fillId="33" borderId="70" xfId="62" applyFont="1" applyFill="1" applyBorder="1" applyAlignment="1">
      <alignment horizontal="center" vertical="center" shrinkToFit="1"/>
      <protection/>
    </xf>
    <xf numFmtId="0" fontId="17" fillId="33" borderId="12" xfId="62" applyFont="1" applyFill="1" applyBorder="1" applyAlignment="1">
      <alignment horizontal="center" vertical="center" shrinkToFit="1"/>
      <protection/>
    </xf>
    <xf numFmtId="0" fontId="17" fillId="33" borderId="37" xfId="62" applyFont="1" applyFill="1" applyBorder="1" applyAlignment="1">
      <alignment horizontal="center" vertical="center" shrinkToFit="1"/>
      <protection/>
    </xf>
    <xf numFmtId="0" fontId="17" fillId="33" borderId="103" xfId="62" applyFont="1" applyFill="1" applyBorder="1" applyAlignment="1">
      <alignment horizontal="center" vertical="center" shrinkToFit="1"/>
      <protection/>
    </xf>
    <xf numFmtId="0" fontId="17" fillId="33" borderId="97" xfId="62" applyFont="1" applyFill="1" applyBorder="1" applyAlignment="1">
      <alignment horizontal="center" vertical="center" shrinkToFit="1"/>
      <protection/>
    </xf>
    <xf numFmtId="0" fontId="20" fillId="36" borderId="10" xfId="62" applyFont="1" applyFill="1" applyBorder="1" applyAlignment="1" applyProtection="1">
      <alignment horizontal="center" vertical="center" wrapText="1" shrinkToFit="1"/>
      <protection locked="0"/>
    </xf>
    <xf numFmtId="0" fontId="20" fillId="36" borderId="11" xfId="62" applyFont="1" applyFill="1" applyBorder="1" applyAlignment="1" applyProtection="1">
      <alignment horizontal="center" vertical="center" wrapText="1" shrinkToFit="1"/>
      <protection locked="0"/>
    </xf>
    <xf numFmtId="0" fontId="20" fillId="36" borderId="83" xfId="62" applyFont="1" applyFill="1" applyBorder="1" applyAlignment="1" applyProtection="1">
      <alignment horizontal="center" vertical="center" wrapText="1" shrinkToFit="1"/>
      <protection locked="0"/>
    </xf>
    <xf numFmtId="0" fontId="20" fillId="36" borderId="13" xfId="62" applyFont="1" applyFill="1" applyBorder="1" applyAlignment="1" applyProtection="1">
      <alignment horizontal="center" vertical="center" wrapText="1" shrinkToFit="1"/>
      <protection locked="0"/>
    </xf>
    <xf numFmtId="0" fontId="20" fillId="36" borderId="0" xfId="62" applyFont="1" applyFill="1" applyBorder="1" applyAlignment="1" applyProtection="1">
      <alignment horizontal="center" vertical="center" wrapText="1" shrinkToFit="1"/>
      <protection locked="0"/>
    </xf>
    <xf numFmtId="0" fontId="20" fillId="36" borderId="19" xfId="62" applyFont="1" applyFill="1" applyBorder="1" applyAlignment="1" applyProtection="1">
      <alignment horizontal="center" vertical="center" wrapText="1" shrinkToFit="1"/>
      <protection locked="0"/>
    </xf>
    <xf numFmtId="0" fontId="20" fillId="36" borderId="43" xfId="62" applyFont="1" applyFill="1" applyBorder="1" applyAlignment="1" applyProtection="1">
      <alignment horizontal="center" vertical="center" wrapText="1" shrinkToFit="1"/>
      <protection locked="0"/>
    </xf>
    <xf numFmtId="0" fontId="20" fillId="36" borderId="21" xfId="62" applyFont="1" applyFill="1" applyBorder="1" applyAlignment="1" applyProtection="1">
      <alignment horizontal="center" vertical="center" wrapText="1" shrinkToFit="1"/>
      <protection locked="0"/>
    </xf>
    <xf numFmtId="0" fontId="20" fillId="36" borderId="22" xfId="62" applyFont="1" applyFill="1" applyBorder="1" applyAlignment="1" applyProtection="1">
      <alignment horizontal="center" vertical="center" wrapText="1" shrinkToFit="1"/>
      <protection locked="0"/>
    </xf>
    <xf numFmtId="193" fontId="23" fillId="34" borderId="104" xfId="49" applyNumberFormat="1" applyFont="1" applyFill="1" applyBorder="1" applyAlignment="1" applyProtection="1">
      <alignment horizontal="center" vertical="center"/>
      <protection locked="0"/>
    </xf>
    <xf numFmtId="0" fontId="15" fillId="34" borderId="101" xfId="62" applyFont="1" applyFill="1" applyBorder="1" applyAlignment="1">
      <alignment horizontal="center" vertical="center"/>
      <protection/>
    </xf>
    <xf numFmtId="0" fontId="15" fillId="34" borderId="69" xfId="62" applyFont="1" applyFill="1" applyBorder="1" applyAlignment="1">
      <alignment horizontal="center" vertical="center"/>
      <protection/>
    </xf>
    <xf numFmtId="0" fontId="15" fillId="34" borderId="100" xfId="62" applyFont="1" applyFill="1" applyBorder="1" applyAlignment="1">
      <alignment horizontal="center" vertical="center"/>
      <protection/>
    </xf>
    <xf numFmtId="0" fontId="15" fillId="33" borderId="105" xfId="62" applyFont="1" applyFill="1" applyBorder="1" applyAlignment="1">
      <alignment horizontal="center" vertical="center"/>
      <protection/>
    </xf>
    <xf numFmtId="0" fontId="15" fillId="33" borderId="106" xfId="62" applyFont="1" applyFill="1" applyBorder="1" applyAlignment="1">
      <alignment horizontal="center" vertical="center"/>
      <protection/>
    </xf>
    <xf numFmtId="0" fontId="15" fillId="33" borderId="107" xfId="62" applyFont="1" applyFill="1" applyBorder="1" applyAlignment="1">
      <alignment horizontal="center" vertical="center"/>
      <protection/>
    </xf>
    <xf numFmtId="193" fontId="23" fillId="37" borderId="28" xfId="49" applyNumberFormat="1" applyFont="1" applyFill="1" applyBorder="1" applyAlignment="1" applyProtection="1">
      <alignment horizontal="right" vertical="center"/>
      <protection locked="0"/>
    </xf>
    <xf numFmtId="193" fontId="23" fillId="37" borderId="108" xfId="49" applyNumberFormat="1" applyFont="1" applyFill="1" applyBorder="1" applyAlignment="1" applyProtection="1">
      <alignment horizontal="right" vertical="center"/>
      <protection locked="0"/>
    </xf>
    <xf numFmtId="0" fontId="15" fillId="33" borderId="17" xfId="62" applyFont="1" applyFill="1" applyBorder="1" applyAlignment="1">
      <alignment horizontal="center" vertical="center"/>
      <protection/>
    </xf>
    <xf numFmtId="0" fontId="15" fillId="33" borderId="15" xfId="62" applyFont="1" applyFill="1" applyBorder="1" applyAlignment="1">
      <alignment horizontal="center" vertical="center"/>
      <protection/>
    </xf>
    <xf numFmtId="0" fontId="15" fillId="33" borderId="18" xfId="62" applyFont="1" applyFill="1" applyBorder="1" applyAlignment="1">
      <alignment horizontal="center" vertical="center"/>
      <protection/>
    </xf>
    <xf numFmtId="0" fontId="15" fillId="33" borderId="16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0" fontId="15" fillId="33" borderId="19" xfId="62" applyFont="1" applyFill="1" applyBorder="1" applyAlignment="1">
      <alignment horizontal="center" vertical="center"/>
      <protection/>
    </xf>
    <xf numFmtId="0" fontId="15" fillId="33" borderId="20" xfId="62" applyFont="1" applyFill="1" applyBorder="1" applyAlignment="1">
      <alignment horizontal="center" vertical="center"/>
      <protection/>
    </xf>
    <xf numFmtId="0" fontId="15" fillId="33" borderId="21" xfId="62" applyFont="1" applyFill="1" applyBorder="1" applyAlignment="1">
      <alignment horizontal="center" vertical="center"/>
      <protection/>
    </xf>
    <xf numFmtId="0" fontId="15" fillId="33" borderId="22" xfId="62" applyFont="1" applyFill="1" applyBorder="1" applyAlignment="1">
      <alignment horizontal="center" vertical="center"/>
      <protection/>
    </xf>
    <xf numFmtId="38" fontId="23" fillId="34" borderId="109" xfId="49" applyFont="1" applyFill="1" applyBorder="1" applyAlignment="1">
      <alignment vertical="center"/>
    </xf>
    <xf numFmtId="38" fontId="23" fillId="34" borderId="110" xfId="49" applyFont="1" applyFill="1" applyBorder="1" applyAlignment="1">
      <alignment vertical="center"/>
    </xf>
    <xf numFmtId="38" fontId="23" fillId="34" borderId="111" xfId="49" applyFont="1" applyFill="1" applyBorder="1" applyAlignment="1">
      <alignment vertical="center"/>
    </xf>
    <xf numFmtId="0" fontId="17" fillId="33" borderId="29" xfId="62" applyFont="1" applyFill="1" applyBorder="1" applyAlignment="1">
      <alignment horizontal="center" vertical="center" shrinkToFit="1"/>
      <protection/>
    </xf>
    <xf numFmtId="0" fontId="17" fillId="33" borderId="72" xfId="62" applyFont="1" applyFill="1" applyBorder="1" applyAlignment="1">
      <alignment horizontal="center" vertical="center" shrinkToFit="1"/>
      <protection/>
    </xf>
    <xf numFmtId="0" fontId="17" fillId="33" borderId="73" xfId="62" applyFont="1" applyFill="1" applyBorder="1" applyAlignment="1">
      <alignment horizontal="center" vertical="center" shrinkToFit="1"/>
      <protection/>
    </xf>
    <xf numFmtId="0" fontId="20" fillId="34" borderId="97" xfId="62" applyFont="1" applyFill="1" applyBorder="1" applyAlignment="1" applyProtection="1">
      <alignment horizontal="center" vertical="center"/>
      <protection locked="0"/>
    </xf>
    <xf numFmtId="0" fontId="20" fillId="34" borderId="75" xfId="62" applyFont="1" applyFill="1" applyBorder="1" applyAlignment="1" applyProtection="1">
      <alignment horizontal="center" vertical="center"/>
      <protection locked="0"/>
    </xf>
    <xf numFmtId="0" fontId="24" fillId="34" borderId="75" xfId="0" applyFont="1" applyFill="1" applyBorder="1" applyAlignment="1" applyProtection="1">
      <alignment horizontal="center" vertical="center"/>
      <protection locked="0"/>
    </xf>
    <xf numFmtId="0" fontId="24" fillId="34" borderId="76" xfId="0" applyFont="1" applyFill="1" applyBorder="1" applyAlignment="1" applyProtection="1">
      <alignment horizontal="center" vertical="center"/>
      <protection locked="0"/>
    </xf>
    <xf numFmtId="0" fontId="22" fillId="34" borderId="71" xfId="61" applyFont="1" applyFill="1" applyBorder="1" applyAlignment="1" applyProtection="1">
      <alignment horizontal="center" vertical="center"/>
      <protection locked="0"/>
    </xf>
    <xf numFmtId="0" fontId="22" fillId="34" borderId="72" xfId="61" applyFont="1" applyFill="1" applyBorder="1" applyAlignment="1" applyProtection="1">
      <alignment horizontal="center" vertical="center"/>
      <protection locked="0"/>
    </xf>
    <xf numFmtId="0" fontId="22" fillId="34" borderId="73" xfId="61" applyFont="1" applyFill="1" applyBorder="1" applyAlignment="1" applyProtection="1">
      <alignment horizontal="center" vertical="center"/>
      <protection locked="0"/>
    </xf>
    <xf numFmtId="38" fontId="22" fillId="34" borderId="101" xfId="49" applyFont="1" applyFill="1" applyBorder="1" applyAlignment="1" applyProtection="1">
      <alignment horizontal="center" vertical="center"/>
      <protection locked="0"/>
    </xf>
    <xf numFmtId="38" fontId="22" fillId="34" borderId="69" xfId="49" applyFont="1" applyFill="1" applyBorder="1" applyAlignment="1" applyProtection="1">
      <alignment horizontal="center" vertical="center"/>
      <protection locked="0"/>
    </xf>
    <xf numFmtId="38" fontId="22" fillId="34" borderId="70" xfId="49" applyFont="1" applyFill="1" applyBorder="1" applyAlignment="1" applyProtection="1">
      <alignment horizontal="center" vertical="center"/>
      <protection locked="0"/>
    </xf>
    <xf numFmtId="0" fontId="20" fillId="34" borderId="10" xfId="62" applyFont="1" applyFill="1" applyBorder="1" applyAlignment="1" applyProtection="1">
      <alignment horizontal="center" vertical="center"/>
      <protection locked="0"/>
    </xf>
    <xf numFmtId="0" fontId="20" fillId="34" borderId="11" xfId="62" applyFont="1" applyFill="1" applyBorder="1" applyAlignment="1" applyProtection="1">
      <alignment horizontal="center" vertical="center"/>
      <protection locked="0"/>
    </xf>
    <xf numFmtId="0" fontId="20" fillId="34" borderId="83" xfId="62" applyFont="1" applyFill="1" applyBorder="1" applyAlignment="1" applyProtection="1">
      <alignment horizontal="center" vertical="center"/>
      <protection locked="0"/>
    </xf>
    <xf numFmtId="0" fontId="20" fillId="34" borderId="43" xfId="62" applyFont="1" applyFill="1" applyBorder="1" applyAlignment="1" applyProtection="1">
      <alignment horizontal="center" vertical="center"/>
      <protection locked="0"/>
    </xf>
    <xf numFmtId="0" fontId="20" fillId="34" borderId="21" xfId="62" applyFont="1" applyFill="1" applyBorder="1" applyAlignment="1" applyProtection="1">
      <alignment horizontal="center" vertical="center"/>
      <protection locked="0"/>
    </xf>
    <xf numFmtId="0" fontId="20" fillId="34" borderId="22" xfId="62" applyFont="1" applyFill="1" applyBorder="1" applyAlignment="1" applyProtection="1">
      <alignment horizontal="center" vertical="center"/>
      <protection locked="0"/>
    </xf>
    <xf numFmtId="0" fontId="15" fillId="34" borderId="101" xfId="62" applyFont="1" applyFill="1" applyBorder="1" applyAlignment="1" applyProtection="1">
      <alignment horizontal="center" vertical="center"/>
      <protection locked="0"/>
    </xf>
    <xf numFmtId="0" fontId="15" fillId="34" borderId="69" xfId="62" applyFont="1" applyFill="1" applyBorder="1" applyAlignment="1" applyProtection="1">
      <alignment horizontal="center" vertical="center"/>
      <protection locked="0"/>
    </xf>
    <xf numFmtId="0" fontId="15" fillId="34" borderId="100" xfId="62" applyFont="1" applyFill="1" applyBorder="1" applyAlignment="1" applyProtection="1">
      <alignment horizontal="center" vertical="center"/>
      <protection locked="0"/>
    </xf>
    <xf numFmtId="0" fontId="15" fillId="36" borderId="105" xfId="62" applyFont="1" applyFill="1" applyBorder="1" applyAlignment="1" applyProtection="1">
      <alignment horizontal="center" vertical="center"/>
      <protection locked="0"/>
    </xf>
    <xf numFmtId="0" fontId="15" fillId="36" borderId="106" xfId="62" applyFont="1" applyFill="1" applyBorder="1" applyAlignment="1" applyProtection="1">
      <alignment horizontal="center" vertical="center"/>
      <protection locked="0"/>
    </xf>
    <xf numFmtId="0" fontId="22" fillId="34" borderId="82" xfId="61" applyFont="1" applyFill="1" applyBorder="1" applyAlignment="1" applyProtection="1">
      <alignment horizontal="center" vertical="center" wrapText="1"/>
      <protection locked="0"/>
    </xf>
    <xf numFmtId="0" fontId="22" fillId="34" borderId="11" xfId="61" applyFont="1" applyFill="1" applyBorder="1" applyAlignment="1" applyProtection="1">
      <alignment horizontal="center" vertical="center" wrapText="1"/>
      <protection locked="0"/>
    </xf>
    <xf numFmtId="0" fontId="22" fillId="34" borderId="83" xfId="61" applyFont="1" applyFill="1" applyBorder="1" applyAlignment="1" applyProtection="1">
      <alignment horizontal="center" vertical="center" wrapText="1"/>
      <protection locked="0"/>
    </xf>
    <xf numFmtId="0" fontId="22" fillId="34" borderId="16" xfId="61" applyFont="1" applyFill="1" applyBorder="1" applyAlignment="1" applyProtection="1">
      <alignment horizontal="center" vertical="center" wrapText="1"/>
      <protection locked="0"/>
    </xf>
    <xf numFmtId="0" fontId="22" fillId="34" borderId="0" xfId="61" applyFont="1" applyFill="1" applyBorder="1" applyAlignment="1" applyProtection="1">
      <alignment horizontal="center" vertical="center" wrapText="1"/>
      <protection locked="0"/>
    </xf>
    <xf numFmtId="0" fontId="22" fillId="34" borderId="19" xfId="61" applyFont="1" applyFill="1" applyBorder="1" applyAlignment="1" applyProtection="1">
      <alignment horizontal="center" vertical="center" wrapText="1"/>
      <protection locked="0"/>
    </xf>
    <xf numFmtId="0" fontId="22" fillId="34" borderId="77" xfId="61" applyFont="1" applyFill="1" applyBorder="1" applyAlignment="1" applyProtection="1">
      <alignment horizontal="center" vertical="center" wrapText="1"/>
      <protection locked="0"/>
    </xf>
    <xf numFmtId="0" fontId="22" fillId="34" borderId="24" xfId="61" applyFont="1" applyFill="1" applyBorder="1" applyAlignment="1" applyProtection="1">
      <alignment horizontal="center" vertical="center" wrapText="1"/>
      <protection locked="0"/>
    </xf>
    <xf numFmtId="0" fontId="22" fillId="34" borderId="78" xfId="61" applyFont="1" applyFill="1" applyBorder="1" applyAlignment="1" applyProtection="1">
      <alignment horizontal="center" vertical="center" wrapText="1"/>
      <protection locked="0"/>
    </xf>
    <xf numFmtId="0" fontId="20" fillId="34" borderId="23" xfId="62" applyFont="1" applyFill="1" applyBorder="1" applyAlignment="1" applyProtection="1">
      <alignment horizontal="center" vertical="center"/>
      <protection locked="0"/>
    </xf>
    <xf numFmtId="0" fontId="20" fillId="34" borderId="24" xfId="62" applyFont="1" applyFill="1" applyBorder="1" applyAlignment="1" applyProtection="1">
      <alignment horizontal="center" vertical="center"/>
      <protection locked="0"/>
    </xf>
    <xf numFmtId="0" fontId="20" fillId="34" borderId="78" xfId="62" applyFont="1" applyFill="1" applyBorder="1" applyAlignment="1" applyProtection="1">
      <alignment horizontal="center" vertical="center"/>
      <protection locked="0"/>
    </xf>
    <xf numFmtId="0" fontId="20" fillId="0" borderId="97" xfId="62" applyFont="1" applyFill="1" applyBorder="1" applyAlignment="1">
      <alignment horizontal="center" vertical="center"/>
      <protection/>
    </xf>
    <xf numFmtId="0" fontId="20" fillId="0" borderId="75" xfId="62" applyFont="1" applyFill="1" applyBorder="1" applyAlignment="1">
      <alignment horizontal="center" vertical="center"/>
      <protection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0" fillId="35" borderId="78" xfId="0" applyFont="1" applyFill="1" applyBorder="1" applyAlignment="1">
      <alignment vertical="center"/>
    </xf>
    <xf numFmtId="38" fontId="23" fillId="35" borderId="112" xfId="49" applyFont="1" applyFill="1" applyBorder="1" applyAlignment="1">
      <alignment vertical="center"/>
    </xf>
    <xf numFmtId="38" fontId="23" fillId="35" borderId="28" xfId="49" applyFont="1" applyFill="1" applyBorder="1" applyAlignment="1">
      <alignment vertical="center"/>
    </xf>
    <xf numFmtId="38" fontId="23" fillId="35" borderId="108" xfId="49" applyFont="1" applyFill="1" applyBorder="1" applyAlignment="1">
      <alignment vertical="center"/>
    </xf>
    <xf numFmtId="0" fontId="22" fillId="34" borderId="74" xfId="61" applyFont="1" applyFill="1" applyBorder="1" applyAlignment="1" applyProtection="1">
      <alignment horizontal="center" vertical="center"/>
      <protection locked="0"/>
    </xf>
    <xf numFmtId="0" fontId="22" fillId="34" borderId="75" xfId="61" applyFont="1" applyFill="1" applyBorder="1" applyAlignment="1" applyProtection="1">
      <alignment horizontal="center" vertical="center"/>
      <protection locked="0"/>
    </xf>
    <xf numFmtId="0" fontId="22" fillId="34" borderId="76" xfId="61" applyFont="1" applyFill="1" applyBorder="1" applyAlignment="1" applyProtection="1">
      <alignment horizontal="center" vertical="center"/>
      <protection locked="0"/>
    </xf>
    <xf numFmtId="38" fontId="23" fillId="34" borderId="112" xfId="49" applyFont="1" applyFill="1" applyBorder="1" applyAlignment="1" applyProtection="1">
      <alignment vertical="center"/>
      <protection locked="0"/>
    </xf>
    <xf numFmtId="38" fontId="23" fillId="34" borderId="28" xfId="49" applyFont="1" applyFill="1" applyBorder="1" applyAlignment="1" applyProtection="1">
      <alignment vertical="center"/>
      <protection locked="0"/>
    </xf>
    <xf numFmtId="38" fontId="23" fillId="34" borderId="108" xfId="49" applyFont="1" applyFill="1" applyBorder="1" applyAlignment="1" applyProtection="1">
      <alignment vertical="center"/>
      <protection locked="0"/>
    </xf>
    <xf numFmtId="0" fontId="17" fillId="33" borderId="79" xfId="62" applyFont="1" applyFill="1" applyBorder="1" applyAlignment="1">
      <alignment horizontal="center" vertical="center" shrinkToFit="1"/>
      <protection/>
    </xf>
    <xf numFmtId="0" fontId="17" fillId="33" borderId="80" xfId="62" applyFont="1" applyFill="1" applyBorder="1" applyAlignment="1">
      <alignment horizontal="center" vertical="center" shrinkToFit="1"/>
      <protection/>
    </xf>
    <xf numFmtId="0" fontId="17" fillId="33" borderId="81" xfId="62" applyFont="1" applyFill="1" applyBorder="1" applyAlignment="1">
      <alignment horizontal="center" vertical="center" shrinkToFit="1"/>
      <protection/>
    </xf>
    <xf numFmtId="193" fontId="23" fillId="34" borderId="112" xfId="49" applyNumberFormat="1" applyFont="1" applyFill="1" applyBorder="1" applyAlignment="1" applyProtection="1">
      <alignment horizontal="center" vertical="center"/>
      <protection locked="0"/>
    </xf>
    <xf numFmtId="193" fontId="23" fillId="34" borderId="28" xfId="49" applyNumberFormat="1" applyFont="1" applyFill="1" applyBorder="1" applyAlignment="1" applyProtection="1">
      <alignment horizontal="center" vertical="center"/>
      <protection locked="0"/>
    </xf>
    <xf numFmtId="193" fontId="23" fillId="34" borderId="108" xfId="49" applyNumberFormat="1" applyFont="1" applyFill="1" applyBorder="1" applyAlignment="1" applyProtection="1">
      <alignment horizontal="center" vertical="center"/>
      <protection locked="0"/>
    </xf>
    <xf numFmtId="0" fontId="0" fillId="35" borderId="80" xfId="0" applyFont="1" applyFill="1" applyBorder="1" applyAlignment="1">
      <alignment vertical="center"/>
    </xf>
    <xf numFmtId="0" fontId="0" fillId="35" borderId="81" xfId="0" applyFont="1" applyFill="1" applyBorder="1" applyAlignment="1">
      <alignment vertical="center"/>
    </xf>
    <xf numFmtId="38" fontId="23" fillId="35" borderId="79" xfId="49" applyFont="1" applyFill="1" applyBorder="1" applyAlignment="1">
      <alignment vertical="center"/>
    </xf>
    <xf numFmtId="38" fontId="23" fillId="35" borderId="80" xfId="49" applyFont="1" applyFill="1" applyBorder="1" applyAlignment="1">
      <alignment vertical="center"/>
    </xf>
    <xf numFmtId="38" fontId="23" fillId="35" borderId="81" xfId="49" applyFont="1" applyFill="1" applyBorder="1" applyAlignment="1">
      <alignment vertical="center"/>
    </xf>
    <xf numFmtId="38" fontId="23" fillId="35" borderId="80" xfId="62" applyNumberFormat="1" applyFont="1" applyFill="1" applyBorder="1" applyAlignment="1">
      <alignment vertical="center"/>
      <protection/>
    </xf>
    <xf numFmtId="38" fontId="23" fillId="35" borderId="81" xfId="62" applyNumberFormat="1" applyFont="1" applyFill="1" applyBorder="1" applyAlignment="1">
      <alignment vertical="center"/>
      <protection/>
    </xf>
    <xf numFmtId="0" fontId="71" fillId="33" borderId="29" xfId="62" applyFont="1" applyFill="1" applyBorder="1" applyAlignment="1">
      <alignment horizontal="center" vertical="center" shrinkToFit="1"/>
      <protection/>
    </xf>
    <xf numFmtId="0" fontId="71" fillId="33" borderId="72" xfId="62" applyFont="1" applyFill="1" applyBorder="1" applyAlignment="1">
      <alignment horizontal="center" vertical="center" shrinkToFit="1"/>
      <protection/>
    </xf>
    <xf numFmtId="0" fontId="71" fillId="33" borderId="73" xfId="62" applyFont="1" applyFill="1" applyBorder="1" applyAlignment="1">
      <alignment horizontal="center" vertical="center" shrinkToFit="1"/>
      <protection/>
    </xf>
    <xf numFmtId="49" fontId="20" fillId="34" borderId="10" xfId="62" applyNumberFormat="1" applyFont="1" applyFill="1" applyBorder="1" applyAlignment="1" applyProtection="1">
      <alignment horizontal="center" vertical="center"/>
      <protection locked="0"/>
    </xf>
    <xf numFmtId="49" fontId="20" fillId="34" borderId="11" xfId="62" applyNumberFormat="1" applyFont="1" applyFill="1" applyBorder="1" applyAlignment="1" applyProtection="1">
      <alignment horizontal="center" vertical="center"/>
      <protection locked="0"/>
    </xf>
    <xf numFmtId="49" fontId="24" fillId="34" borderId="11" xfId="0" applyNumberFormat="1" applyFont="1" applyFill="1" applyBorder="1" applyAlignment="1" applyProtection="1">
      <alignment horizontal="center" vertical="center"/>
      <protection locked="0"/>
    </xf>
    <xf numFmtId="49" fontId="24" fillId="34" borderId="83" xfId="0" applyNumberFormat="1" applyFont="1" applyFill="1" applyBorder="1" applyAlignment="1" applyProtection="1">
      <alignment horizontal="center" vertical="center"/>
      <protection locked="0"/>
    </xf>
    <xf numFmtId="49" fontId="20" fillId="34" borderId="23" xfId="62" applyNumberFormat="1" applyFont="1" applyFill="1" applyBorder="1" applyAlignment="1" applyProtection="1">
      <alignment horizontal="center" vertical="center"/>
      <protection locked="0"/>
    </xf>
    <xf numFmtId="49" fontId="20" fillId="34" borderId="24" xfId="62" applyNumberFormat="1" applyFont="1" applyFill="1" applyBorder="1" applyAlignment="1" applyProtection="1">
      <alignment horizontal="center" vertical="center"/>
      <protection locked="0"/>
    </xf>
    <xf numFmtId="49" fontId="24" fillId="34" borderId="24" xfId="0" applyNumberFormat="1" applyFont="1" applyFill="1" applyBorder="1" applyAlignment="1" applyProtection="1">
      <alignment horizontal="center" vertical="center"/>
      <protection locked="0"/>
    </xf>
    <xf numFmtId="49" fontId="24" fillId="34" borderId="78" xfId="0" applyNumberFormat="1" applyFont="1" applyFill="1" applyBorder="1" applyAlignment="1" applyProtection="1">
      <alignment horizontal="center" vertical="center"/>
      <protection locked="0"/>
    </xf>
    <xf numFmtId="0" fontId="15" fillId="34" borderId="17" xfId="62" applyFont="1" applyFill="1" applyBorder="1" applyAlignment="1" applyProtection="1">
      <alignment horizontal="center" vertical="center"/>
      <protection locked="0"/>
    </xf>
    <xf numFmtId="0" fontId="15" fillId="34" borderId="15" xfId="62" applyFont="1" applyFill="1" applyBorder="1" applyAlignment="1" applyProtection="1">
      <alignment horizontal="center" vertical="center"/>
      <protection locked="0"/>
    </xf>
    <xf numFmtId="0" fontId="15" fillId="34" borderId="18" xfId="62" applyFont="1" applyFill="1" applyBorder="1" applyAlignment="1" applyProtection="1">
      <alignment horizontal="center" vertical="center"/>
      <protection locked="0"/>
    </xf>
    <xf numFmtId="193" fontId="23" fillId="37" borderId="112" xfId="49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1" fillId="33" borderId="0" xfId="0" applyFont="1" applyFill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distributed" vertical="center"/>
      <protection/>
    </xf>
    <xf numFmtId="0" fontId="6" fillId="33" borderId="28" xfId="0" applyFont="1" applyFill="1" applyBorder="1" applyAlignment="1" applyProtection="1">
      <alignment horizontal="distributed" vertical="center"/>
      <protection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distributed" vertical="center" wrapText="1"/>
      <protection/>
    </xf>
    <xf numFmtId="0" fontId="6" fillId="33" borderId="28" xfId="0" applyFont="1" applyFill="1" applyBorder="1" applyAlignment="1" applyProtection="1">
      <alignment horizontal="distributed" vertical="center" wrapText="1"/>
      <protection/>
    </xf>
    <xf numFmtId="0" fontId="5" fillId="35" borderId="27" xfId="0" applyNumberFormat="1" applyFont="1" applyFill="1" applyBorder="1" applyAlignment="1" applyProtection="1">
      <alignment horizontal="center" vertical="center"/>
      <protection/>
    </xf>
    <xf numFmtId="0" fontId="5" fillId="35" borderId="28" xfId="0" applyNumberFormat="1" applyFont="1" applyFill="1" applyBorder="1" applyAlignment="1" applyProtection="1">
      <alignment horizontal="center" vertical="center"/>
      <protection/>
    </xf>
    <xf numFmtId="0" fontId="12" fillId="35" borderId="27" xfId="0" applyFont="1" applyFill="1" applyBorder="1" applyAlignment="1" applyProtection="1">
      <alignment horizontal="center" vertical="center" wrapText="1" shrinkToFit="1"/>
      <protection/>
    </xf>
    <xf numFmtId="0" fontId="12" fillId="35" borderId="28" xfId="0" applyFont="1" applyFill="1" applyBorder="1" applyAlignment="1" applyProtection="1">
      <alignment horizontal="center" vertical="center" wrapText="1" shrinkToFit="1"/>
      <protection/>
    </xf>
    <xf numFmtId="0" fontId="12" fillId="35" borderId="29" xfId="0" applyFont="1" applyFill="1" applyBorder="1" applyAlignment="1" applyProtection="1">
      <alignment horizontal="center" vertical="center" wrapText="1" shrinkToFit="1"/>
      <protection/>
    </xf>
    <xf numFmtId="0" fontId="6" fillId="0" borderId="72" xfId="0" applyFont="1" applyBorder="1" applyAlignment="1" applyProtection="1">
      <alignment horizontal="distributed" vertical="center" indent="1"/>
      <protection/>
    </xf>
    <xf numFmtId="0" fontId="6" fillId="0" borderId="72" xfId="0" applyFont="1" applyBorder="1" applyAlignment="1" applyProtection="1">
      <alignment horizontal="distributed" vertical="distributed" wrapText="1" indent="1"/>
      <protection/>
    </xf>
    <xf numFmtId="0" fontId="0" fillId="0" borderId="72" xfId="0" applyBorder="1" applyAlignment="1" applyProtection="1">
      <alignment horizontal="distributed" vertical="distributed" wrapText="1" indent="1"/>
      <protection/>
    </xf>
    <xf numFmtId="0" fontId="6" fillId="0" borderId="72" xfId="0" applyFont="1" applyBorder="1" applyAlignment="1" applyProtection="1">
      <alignment horizontal="distributed" vertical="center" wrapText="1" indent="1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9" fillId="33" borderId="113" xfId="0" applyFont="1" applyFill="1" applyBorder="1" applyAlignment="1" applyProtection="1">
      <alignment horizontal="center" vertical="center" wrapText="1"/>
      <protection/>
    </xf>
    <xf numFmtId="0" fontId="9" fillId="33" borderId="114" xfId="0" applyFont="1" applyFill="1" applyBorder="1" applyAlignment="1" applyProtection="1">
      <alignment horizontal="center" vertical="center" wrapText="1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6" fillId="33" borderId="93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102" xfId="0" applyFont="1" applyFill="1" applyBorder="1" applyAlignment="1" applyProtection="1">
      <alignment horizontal="center" vertical="center" wrapText="1"/>
      <protection/>
    </xf>
    <xf numFmtId="190" fontId="12" fillId="35" borderId="115" xfId="0" applyNumberFormat="1" applyFont="1" applyFill="1" applyBorder="1" applyAlignment="1" applyProtection="1">
      <alignment horizontal="right" vertical="center"/>
      <protection/>
    </xf>
    <xf numFmtId="190" fontId="12" fillId="35" borderId="116" xfId="0" applyNumberFormat="1" applyFont="1" applyFill="1" applyBorder="1" applyAlignment="1" applyProtection="1">
      <alignment horizontal="right" vertical="center"/>
      <protection/>
    </xf>
    <xf numFmtId="190" fontId="12" fillId="35" borderId="50" xfId="0" applyNumberFormat="1" applyFont="1" applyFill="1" applyBorder="1" applyAlignment="1" applyProtection="1">
      <alignment horizontal="right" vertical="center"/>
      <protection/>
    </xf>
    <xf numFmtId="190" fontId="12" fillId="35" borderId="117" xfId="0" applyNumberFormat="1" applyFont="1" applyFill="1" applyBorder="1" applyAlignment="1" applyProtection="1">
      <alignment horizontal="right" vertical="center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187" fontId="12" fillId="35" borderId="118" xfId="0" applyNumberFormat="1" applyFont="1" applyFill="1" applyBorder="1" applyAlignment="1" applyProtection="1">
      <alignment horizontal="center" vertical="center" shrinkToFit="1"/>
      <protection/>
    </xf>
    <xf numFmtId="187" fontId="12" fillId="35" borderId="54" xfId="0" applyNumberFormat="1" applyFont="1" applyFill="1" applyBorder="1" applyAlignment="1" applyProtection="1">
      <alignment horizontal="center" vertical="center" shrinkToFit="1"/>
      <protection/>
    </xf>
    <xf numFmtId="0" fontId="4" fillId="35" borderId="119" xfId="0" applyFont="1" applyFill="1" applyBorder="1" applyAlignment="1" applyProtection="1">
      <alignment horizontal="center" vertical="center" textRotation="255" shrinkToFit="1"/>
      <protection/>
    </xf>
    <xf numFmtId="0" fontId="0" fillId="35" borderId="120" xfId="0" applyFont="1" applyFill="1" applyBorder="1" applyAlignment="1" applyProtection="1">
      <alignment horizontal="center" vertical="center" shrinkToFit="1"/>
      <protection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188" fontId="7" fillId="35" borderId="10" xfId="49" applyNumberFormat="1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5" borderId="24" xfId="0" applyFont="1" applyFill="1" applyBorder="1" applyAlignment="1" applyProtection="1">
      <alignment/>
      <protection/>
    </xf>
    <xf numFmtId="188" fontId="7" fillId="35" borderId="12" xfId="49" applyNumberFormat="1" applyFont="1" applyFill="1" applyBorder="1" applyAlignment="1" applyProtection="1">
      <alignment vertical="center"/>
      <protection/>
    </xf>
    <xf numFmtId="188" fontId="7" fillId="35" borderId="25" xfId="49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6" fillId="33" borderId="11" xfId="0" applyFont="1" applyFill="1" applyBorder="1" applyAlignment="1" applyProtection="1">
      <alignment horizontal="distributed" vertical="center" wrapText="1"/>
      <protection/>
    </xf>
    <xf numFmtId="0" fontId="6" fillId="33" borderId="23" xfId="0" applyFont="1" applyFill="1" applyBorder="1" applyAlignment="1" applyProtection="1">
      <alignment horizontal="distributed" vertical="center" wrapText="1"/>
      <protection/>
    </xf>
    <xf numFmtId="0" fontId="6" fillId="33" borderId="24" xfId="0" applyFont="1" applyFill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上限管理結果票" xfId="61"/>
    <cellStyle name="標準_利用者負担上限額管理結果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24</xdr:row>
      <xdr:rowOff>0</xdr:rowOff>
    </xdr:from>
    <xdr:to>
      <xdr:col>15</xdr:col>
      <xdr:colOff>95250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48101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47625</xdr:colOff>
      <xdr:row>26</xdr:row>
      <xdr:rowOff>0</xdr:rowOff>
    </xdr:from>
    <xdr:to>
      <xdr:col>21</xdr:col>
      <xdr:colOff>19050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52863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34</xdr:col>
      <xdr:colOff>66675</xdr:colOff>
      <xdr:row>58</xdr:row>
      <xdr:rowOff>85725</xdr:rowOff>
    </xdr:from>
    <xdr:to>
      <xdr:col>78</xdr:col>
      <xdr:colOff>28575</xdr:colOff>
      <xdr:row>61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05175" y="12372975"/>
          <a:ext cx="4152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令和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oneCellAnchor>
    <xdr:from>
      <xdr:col>73</xdr:col>
      <xdr:colOff>28575</xdr:colOff>
      <xdr:row>7</xdr:row>
      <xdr:rowOff>66675</xdr:rowOff>
    </xdr:from>
    <xdr:ext cx="1733550" cy="1162050"/>
    <xdr:sp>
      <xdr:nvSpPr>
        <xdr:cNvPr id="4" name="AutoShape 4"/>
        <xdr:cNvSpPr>
          <a:spLocks/>
        </xdr:cNvSpPr>
      </xdr:nvSpPr>
      <xdr:spPr>
        <a:xfrm>
          <a:off x="6981825" y="1676400"/>
          <a:ext cx="1733550" cy="1162050"/>
        </a:xfrm>
        <a:prstGeom prst="wedgeRoundRectCallout">
          <a:avLst>
            <a:gd name="adj1" fmla="val -54273"/>
            <a:gd name="adj2" fmla="val 9836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24</xdr:row>
      <xdr:rowOff>0</xdr:rowOff>
    </xdr:from>
    <xdr:to>
      <xdr:col>15</xdr:col>
      <xdr:colOff>95250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48101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47625</xdr:colOff>
      <xdr:row>26</xdr:row>
      <xdr:rowOff>0</xdr:rowOff>
    </xdr:from>
    <xdr:to>
      <xdr:col>21</xdr:col>
      <xdr:colOff>19050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52863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34</xdr:col>
      <xdr:colOff>66675</xdr:colOff>
      <xdr:row>58</xdr:row>
      <xdr:rowOff>85725</xdr:rowOff>
    </xdr:from>
    <xdr:to>
      <xdr:col>78</xdr:col>
      <xdr:colOff>28575</xdr:colOff>
      <xdr:row>61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05175" y="12372975"/>
          <a:ext cx="4152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令和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oneCellAnchor>
    <xdr:from>
      <xdr:col>73</xdr:col>
      <xdr:colOff>28575</xdr:colOff>
      <xdr:row>7</xdr:row>
      <xdr:rowOff>66675</xdr:rowOff>
    </xdr:from>
    <xdr:ext cx="1733550" cy="1162050"/>
    <xdr:sp>
      <xdr:nvSpPr>
        <xdr:cNvPr id="4" name="AutoShape 4"/>
        <xdr:cNvSpPr>
          <a:spLocks/>
        </xdr:cNvSpPr>
      </xdr:nvSpPr>
      <xdr:spPr>
        <a:xfrm>
          <a:off x="6981825" y="1676400"/>
          <a:ext cx="1733550" cy="1162050"/>
        </a:xfrm>
        <a:prstGeom prst="wedgeRoundRectCallout">
          <a:avLst>
            <a:gd name="adj1" fmla="val -54273"/>
            <a:gd name="adj2" fmla="val 9836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</xdr:row>
      <xdr:rowOff>0</xdr:rowOff>
    </xdr:from>
    <xdr:to>
      <xdr:col>15</xdr:col>
      <xdr:colOff>95250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12954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47625</xdr:colOff>
      <xdr:row>9</xdr:row>
      <xdr:rowOff>0</xdr:rowOff>
    </xdr:from>
    <xdr:to>
      <xdr:col>21</xdr:col>
      <xdr:colOff>19050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177165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34</xdr:col>
      <xdr:colOff>66675</xdr:colOff>
      <xdr:row>41</xdr:row>
      <xdr:rowOff>85725</xdr:rowOff>
    </xdr:from>
    <xdr:to>
      <xdr:col>78</xdr:col>
      <xdr:colOff>28575</xdr:colOff>
      <xdr:row>44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05175" y="8858250"/>
          <a:ext cx="4152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令和　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17</xdr:row>
      <xdr:rowOff>733425</xdr:rowOff>
    </xdr:from>
    <xdr:to>
      <xdr:col>1</xdr:col>
      <xdr:colOff>304800</xdr:colOff>
      <xdr:row>21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733425" y="6134100"/>
          <a:ext cx="0" cy="2705100"/>
        </a:xfrm>
        <a:prstGeom prst="downArrow">
          <a:avLst>
            <a:gd name="adj" fmla="val 50000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5</xdr:row>
      <xdr:rowOff>0</xdr:rowOff>
    </xdr:from>
    <xdr:to>
      <xdr:col>7</xdr:col>
      <xdr:colOff>38100</xdr:colOff>
      <xdr:row>11</xdr:row>
      <xdr:rowOff>9525</xdr:rowOff>
    </xdr:to>
    <xdr:sp>
      <xdr:nvSpPr>
        <xdr:cNvPr id="2" name="Rectangle 15"/>
        <xdr:cNvSpPr>
          <a:spLocks/>
        </xdr:cNvSpPr>
      </xdr:nvSpPr>
      <xdr:spPr>
        <a:xfrm>
          <a:off x="5400675" y="1543050"/>
          <a:ext cx="3810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管理事業所</a:t>
          </a:r>
        </a:p>
      </xdr:txBody>
    </xdr:sp>
    <xdr:clientData/>
  </xdr:twoCellAnchor>
  <xdr:twoCellAnchor>
    <xdr:from>
      <xdr:col>9</xdr:col>
      <xdr:colOff>485775</xdr:colOff>
      <xdr:row>20</xdr:row>
      <xdr:rowOff>219075</xdr:rowOff>
    </xdr:from>
    <xdr:to>
      <xdr:col>12</xdr:col>
      <xdr:colOff>447675</xdr:colOff>
      <xdr:row>21</xdr:row>
      <xdr:rowOff>38100</xdr:rowOff>
    </xdr:to>
    <xdr:sp>
      <xdr:nvSpPr>
        <xdr:cNvPr id="3" name="AutoShape 103"/>
        <xdr:cNvSpPr>
          <a:spLocks/>
        </xdr:cNvSpPr>
      </xdr:nvSpPr>
      <xdr:spPr>
        <a:xfrm>
          <a:off x="7277100" y="8048625"/>
          <a:ext cx="2000250" cy="714375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この金額を利用者から徴収する。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3"/>
  <sheetViews>
    <sheetView tabSelected="1" view="pageBreakPreview" zoomScaleSheetLayoutView="100" zoomScalePageLayoutView="0" workbookViewId="0" topLeftCell="A1">
      <selection activeCell="AL8" sqref="AL8"/>
    </sheetView>
  </sheetViews>
  <sheetFormatPr defaultColWidth="1.25" defaultRowHeight="18.75" customHeight="1"/>
  <cols>
    <col min="1" max="85" width="1.25" style="26" customWidth="1"/>
    <col min="86" max="86" width="15.25390625" style="26" customWidth="1"/>
    <col min="87" max="95" width="1.25" style="190" customWidth="1"/>
    <col min="96" max="16384" width="1.25" style="26" customWidth="1"/>
  </cols>
  <sheetData>
    <row r="1" spans="87:95" s="67" customFormat="1" ht="11.25" customHeight="1" thickBot="1">
      <c r="CI1" s="189"/>
      <c r="CJ1" s="189"/>
      <c r="CK1" s="189"/>
      <c r="CL1" s="189"/>
      <c r="CM1" s="189"/>
      <c r="CN1" s="189"/>
      <c r="CO1" s="189"/>
      <c r="CP1" s="189"/>
      <c r="CQ1" s="189"/>
    </row>
    <row r="2" spans="4:95" s="67" customFormat="1" ht="18.75" customHeight="1">
      <c r="D2" s="66" t="s">
        <v>65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8"/>
      <c r="CI2" s="189"/>
      <c r="CJ2" s="189"/>
      <c r="CK2" s="189"/>
      <c r="CL2" s="189"/>
      <c r="CM2" s="189"/>
      <c r="CN2" s="189"/>
      <c r="CO2" s="189"/>
      <c r="CP2" s="189"/>
      <c r="CQ2" s="189"/>
    </row>
    <row r="3" spans="4:95" s="67" customFormat="1" ht="20.25" customHeight="1">
      <c r="D3" s="79"/>
      <c r="BY3" s="80"/>
      <c r="CI3" s="189"/>
      <c r="CJ3" s="189"/>
      <c r="CK3" s="189"/>
      <c r="CL3" s="189"/>
      <c r="CM3" s="189"/>
      <c r="CN3" s="189"/>
      <c r="CO3" s="189"/>
      <c r="CP3" s="189"/>
      <c r="CQ3" s="189"/>
    </row>
    <row r="4" spans="4:95" s="67" customFormat="1" ht="18.75" customHeight="1">
      <c r="D4" s="79"/>
      <c r="G4" s="68" t="s">
        <v>66</v>
      </c>
      <c r="J4" s="67" t="s">
        <v>76</v>
      </c>
      <c r="BY4" s="80"/>
      <c r="CI4" s="189"/>
      <c r="CJ4" s="189"/>
      <c r="CK4" s="189"/>
      <c r="CL4" s="189"/>
      <c r="CM4" s="189"/>
      <c r="CN4" s="189"/>
      <c r="CO4" s="189"/>
      <c r="CP4" s="189"/>
      <c r="CQ4" s="189"/>
    </row>
    <row r="5" spans="4:95" s="67" customFormat="1" ht="31.5" customHeight="1">
      <c r="D5" s="79"/>
      <c r="G5" s="68" t="s">
        <v>66</v>
      </c>
      <c r="H5" s="196"/>
      <c r="I5" s="196"/>
      <c r="J5" s="196" t="s">
        <v>98</v>
      </c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BY5" s="80"/>
      <c r="CI5" s="189"/>
      <c r="CJ5" s="189"/>
      <c r="CK5" s="189"/>
      <c r="CL5" s="189"/>
      <c r="CM5" s="189"/>
      <c r="CN5" s="189"/>
      <c r="CO5" s="189"/>
      <c r="CP5" s="189"/>
      <c r="CQ5" s="189"/>
    </row>
    <row r="6" spans="4:95" s="67" customFormat="1" ht="18.75" customHeight="1">
      <c r="D6" s="79"/>
      <c r="G6" s="68" t="s">
        <v>66</v>
      </c>
      <c r="I6" s="69"/>
      <c r="J6" s="67" t="s">
        <v>67</v>
      </c>
      <c r="AC6" s="70"/>
      <c r="AD6" s="71"/>
      <c r="AE6" s="71"/>
      <c r="AF6" s="71"/>
      <c r="AG6" s="71"/>
      <c r="AH6" s="72"/>
      <c r="AL6" s="67" t="s">
        <v>68</v>
      </c>
      <c r="BY6" s="80"/>
      <c r="CI6" s="189"/>
      <c r="CJ6" s="189"/>
      <c r="CK6" s="189"/>
      <c r="CL6" s="189"/>
      <c r="CM6" s="189"/>
      <c r="CN6" s="189"/>
      <c r="CO6" s="189"/>
      <c r="CP6" s="189"/>
      <c r="CQ6" s="189"/>
    </row>
    <row r="7" spans="4:95" s="67" customFormat="1" ht="7.5" customHeight="1">
      <c r="D7" s="79"/>
      <c r="G7" s="25"/>
      <c r="I7" s="76"/>
      <c r="BY7" s="80"/>
      <c r="CI7" s="189"/>
      <c r="CJ7" s="189"/>
      <c r="CK7" s="189"/>
      <c r="CL7" s="189"/>
      <c r="CM7" s="189"/>
      <c r="CN7" s="189"/>
      <c r="CO7" s="189"/>
      <c r="CP7" s="189"/>
      <c r="CQ7" s="189"/>
    </row>
    <row r="8" spans="4:95" s="67" customFormat="1" ht="18.75" customHeight="1">
      <c r="D8" s="79"/>
      <c r="G8" s="68" t="s">
        <v>66</v>
      </c>
      <c r="J8" s="70"/>
      <c r="K8" s="71"/>
      <c r="L8" s="71"/>
      <c r="M8" s="71"/>
      <c r="N8" s="71"/>
      <c r="O8" s="72"/>
      <c r="S8" s="67" t="s">
        <v>69</v>
      </c>
      <c r="AJ8" s="73"/>
      <c r="AK8" s="74"/>
      <c r="AL8" s="74"/>
      <c r="AM8" s="74"/>
      <c r="AN8" s="74"/>
      <c r="AO8" s="75"/>
      <c r="AS8" s="67" t="s">
        <v>70</v>
      </c>
      <c r="BY8" s="80"/>
      <c r="CI8" s="189"/>
      <c r="CJ8" s="189"/>
      <c r="CK8" s="189"/>
      <c r="CL8" s="189"/>
      <c r="CM8" s="189"/>
      <c r="CN8" s="189"/>
      <c r="CO8" s="189"/>
      <c r="CP8" s="189"/>
      <c r="CQ8" s="189"/>
    </row>
    <row r="9" spans="4:95" s="67" customFormat="1" ht="7.5" customHeight="1">
      <c r="D9" s="79"/>
      <c r="G9" s="25"/>
      <c r="BY9" s="80"/>
      <c r="CI9" s="189"/>
      <c r="CJ9" s="189"/>
      <c r="CK9" s="189"/>
      <c r="CL9" s="189"/>
      <c r="CM9" s="189"/>
      <c r="CN9" s="189"/>
      <c r="CO9" s="189"/>
      <c r="CP9" s="189"/>
      <c r="CQ9" s="189"/>
    </row>
    <row r="10" spans="4:95" s="67" customFormat="1" ht="18.75" customHeight="1">
      <c r="D10" s="79"/>
      <c r="G10" s="68" t="s">
        <v>66</v>
      </c>
      <c r="J10" s="67" t="s">
        <v>72</v>
      </c>
      <c r="AH10" s="73"/>
      <c r="AI10" s="74"/>
      <c r="AJ10" s="74"/>
      <c r="AK10" s="74"/>
      <c r="AL10" s="74"/>
      <c r="AM10" s="75"/>
      <c r="AQ10" s="67" t="s">
        <v>73</v>
      </c>
      <c r="BY10" s="80"/>
      <c r="CI10" s="189"/>
      <c r="CJ10" s="189"/>
      <c r="CK10" s="189"/>
      <c r="CL10" s="189"/>
      <c r="CM10" s="189"/>
      <c r="CN10" s="189"/>
      <c r="CO10" s="189"/>
      <c r="CP10" s="189"/>
      <c r="CQ10" s="189"/>
    </row>
    <row r="11" spans="4:95" s="67" customFormat="1" ht="7.5" customHeight="1">
      <c r="D11" s="79"/>
      <c r="BY11" s="80"/>
      <c r="CI11" s="189"/>
      <c r="CJ11" s="189"/>
      <c r="CK11" s="189"/>
      <c r="CL11" s="189"/>
      <c r="CM11" s="189"/>
      <c r="CN11" s="189"/>
      <c r="CO11" s="189"/>
      <c r="CP11" s="189"/>
      <c r="CQ11" s="189"/>
    </row>
    <row r="12" spans="4:95" s="67" customFormat="1" ht="18.75" customHeight="1">
      <c r="D12" s="79"/>
      <c r="G12" s="68" t="s">
        <v>66</v>
      </c>
      <c r="J12" s="67" t="s">
        <v>71</v>
      </c>
      <c r="AC12" s="70"/>
      <c r="AD12" s="71"/>
      <c r="AE12" s="71"/>
      <c r="AF12" s="71"/>
      <c r="AG12" s="71"/>
      <c r="AH12" s="72"/>
      <c r="AL12" s="67" t="s">
        <v>74</v>
      </c>
      <c r="BY12" s="80"/>
      <c r="CI12" s="189"/>
      <c r="CJ12" s="189"/>
      <c r="CK12" s="189"/>
      <c r="CL12" s="189"/>
      <c r="CM12" s="189"/>
      <c r="CN12" s="189"/>
      <c r="CO12" s="189"/>
      <c r="CP12" s="189"/>
      <c r="CQ12" s="189"/>
    </row>
    <row r="13" spans="4:95" s="67" customFormat="1" ht="11.25" customHeight="1">
      <c r="D13" s="79"/>
      <c r="BY13" s="80"/>
      <c r="CI13" s="189"/>
      <c r="CJ13" s="189"/>
      <c r="CK13" s="189"/>
      <c r="CL13" s="189"/>
      <c r="CM13" s="189"/>
      <c r="CN13" s="189"/>
      <c r="CO13" s="189"/>
      <c r="CP13" s="189"/>
      <c r="CQ13" s="189"/>
    </row>
    <row r="14" spans="4:95" s="67" customFormat="1" ht="18.75" customHeight="1">
      <c r="D14" s="79"/>
      <c r="G14" s="67" t="s">
        <v>77</v>
      </c>
      <c r="BY14" s="80"/>
      <c r="CI14" s="189"/>
      <c r="CJ14" s="189"/>
      <c r="CK14" s="189"/>
      <c r="CL14" s="189"/>
      <c r="CM14" s="189"/>
      <c r="CN14" s="189"/>
      <c r="CO14" s="189"/>
      <c r="CP14" s="189"/>
      <c r="CQ14" s="189"/>
    </row>
    <row r="15" spans="4:95" s="67" customFormat="1" ht="18.75" customHeight="1" thickBot="1">
      <c r="D15" s="81"/>
      <c r="E15" s="82"/>
      <c r="F15" s="82"/>
      <c r="G15" s="82" t="s">
        <v>78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3"/>
      <c r="CI15" s="189"/>
      <c r="CJ15" s="189"/>
      <c r="CK15" s="189"/>
      <c r="CL15" s="189"/>
      <c r="CM15" s="189"/>
      <c r="CN15" s="189"/>
      <c r="CO15" s="189"/>
      <c r="CP15" s="189"/>
      <c r="CQ15" s="189"/>
    </row>
    <row r="16" spans="87:95" s="67" customFormat="1" ht="11.25" customHeight="1">
      <c r="CI16" s="189"/>
      <c r="CJ16" s="189"/>
      <c r="CK16" s="189"/>
      <c r="CL16" s="189"/>
      <c r="CM16" s="189"/>
      <c r="CN16" s="189"/>
      <c r="CO16" s="189"/>
      <c r="CP16" s="189"/>
      <c r="CQ16" s="189"/>
    </row>
    <row r="17" spans="87:95" s="67" customFormat="1" ht="18.75" customHeight="1">
      <c r="CI17" s="189"/>
      <c r="CJ17" s="189"/>
      <c r="CK17" s="189"/>
      <c r="CL17" s="189"/>
      <c r="CM17" s="189"/>
      <c r="CN17" s="189"/>
      <c r="CO17" s="189"/>
      <c r="CP17" s="189"/>
      <c r="CQ17" s="189"/>
    </row>
    <row r="18" spans="2:81" ht="12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/>
    </row>
    <row r="19" spans="2:81" ht="18.75" customHeight="1">
      <c r="B19" s="30"/>
      <c r="D19" s="199" t="s">
        <v>37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C19" s="31"/>
    </row>
    <row r="20" spans="1:81" ht="6.75" customHeight="1" thickBo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CC20" s="31"/>
    </row>
    <row r="21" spans="1:81" ht="18.75" customHeight="1" thickBo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BC21" s="354" t="s">
        <v>99</v>
      </c>
      <c r="BD21" s="355"/>
      <c r="BE21" s="355"/>
      <c r="BF21" s="355"/>
      <c r="BG21" s="355"/>
      <c r="BH21" s="351"/>
      <c r="BI21" s="352"/>
      <c r="BJ21" s="352"/>
      <c r="BK21" s="352"/>
      <c r="BL21" s="352"/>
      <c r="BM21" s="353"/>
      <c r="BN21" s="355" t="s">
        <v>38</v>
      </c>
      <c r="BO21" s="355"/>
      <c r="BP21" s="355"/>
      <c r="BQ21" s="351"/>
      <c r="BR21" s="352"/>
      <c r="BS21" s="352"/>
      <c r="BT21" s="352"/>
      <c r="BU21" s="352"/>
      <c r="BV21" s="353"/>
      <c r="BW21" s="355" t="s">
        <v>39</v>
      </c>
      <c r="BX21" s="355"/>
      <c r="BY21" s="355"/>
      <c r="BZ21" s="356"/>
      <c r="CC21" s="31"/>
    </row>
    <row r="22" spans="2:81" ht="8.25" customHeight="1" thickBot="1">
      <c r="B22" s="3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CC22" s="31"/>
    </row>
    <row r="23" spans="2:95" ht="18.75" customHeight="1">
      <c r="B23" s="30"/>
      <c r="D23" s="273" t="s">
        <v>13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310">
        <v>131181</v>
      </c>
      <c r="R23" s="311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3"/>
      <c r="AL23" s="301" t="s">
        <v>40</v>
      </c>
      <c r="AM23" s="302"/>
      <c r="AN23" s="270" t="s">
        <v>41</v>
      </c>
      <c r="AO23" s="271"/>
      <c r="AP23" s="271"/>
      <c r="AQ23" s="271"/>
      <c r="AR23" s="271"/>
      <c r="AS23" s="271"/>
      <c r="AT23" s="271"/>
      <c r="AU23" s="271"/>
      <c r="AV23" s="272"/>
      <c r="AW23" s="310">
        <v>1311811111</v>
      </c>
      <c r="AX23" s="311"/>
      <c r="AY23" s="311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3"/>
      <c r="CC23" s="31"/>
      <c r="CH23" s="188">
        <v>9300</v>
      </c>
      <c r="CI23" s="191"/>
      <c r="CJ23" s="191"/>
      <c r="CK23" s="191"/>
      <c r="CL23" s="191"/>
      <c r="CM23" s="191"/>
      <c r="CN23" s="191"/>
      <c r="CO23" s="191"/>
      <c r="CP23" s="191"/>
      <c r="CQ23" s="191"/>
    </row>
    <row r="24" spans="2:95" ht="18.75" customHeight="1">
      <c r="B24" s="30"/>
      <c r="D24" s="275" t="s">
        <v>42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81" t="s">
        <v>64</v>
      </c>
      <c r="R24" s="282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4"/>
      <c r="AL24" s="303"/>
      <c r="AM24" s="304"/>
      <c r="AN24" s="295" t="s">
        <v>43</v>
      </c>
      <c r="AO24" s="296"/>
      <c r="AP24" s="296"/>
      <c r="AQ24" s="296"/>
      <c r="AR24" s="296"/>
      <c r="AS24" s="296"/>
      <c r="AT24" s="296"/>
      <c r="AU24" s="296"/>
      <c r="AV24" s="296"/>
      <c r="AW24" s="341" t="s">
        <v>82</v>
      </c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3"/>
      <c r="CC24" s="31"/>
      <c r="CH24" s="188">
        <v>4600</v>
      </c>
      <c r="CI24" s="191"/>
      <c r="CJ24" s="191"/>
      <c r="CK24" s="191"/>
      <c r="CL24" s="191"/>
      <c r="CM24" s="191"/>
      <c r="CN24" s="191"/>
      <c r="CO24" s="191"/>
      <c r="CP24" s="191"/>
      <c r="CQ24" s="191"/>
    </row>
    <row r="25" spans="2:94" ht="18.75" customHeight="1">
      <c r="B25" s="30"/>
      <c r="D25" s="278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80"/>
      <c r="Q25" s="285"/>
      <c r="R25" s="286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8"/>
      <c r="AL25" s="303"/>
      <c r="AM25" s="304"/>
      <c r="AN25" s="297"/>
      <c r="AO25" s="298"/>
      <c r="AP25" s="298"/>
      <c r="AQ25" s="298"/>
      <c r="AR25" s="298"/>
      <c r="AS25" s="298"/>
      <c r="AT25" s="298"/>
      <c r="AU25" s="298"/>
      <c r="AV25" s="298"/>
      <c r="AW25" s="344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6"/>
      <c r="CC25" s="31"/>
      <c r="CH25" s="84"/>
      <c r="CI25" s="192"/>
      <c r="CJ25" s="192"/>
      <c r="CK25" s="192"/>
      <c r="CL25" s="192"/>
      <c r="CM25" s="192"/>
      <c r="CN25" s="192"/>
      <c r="CO25" s="192"/>
      <c r="CP25" s="192"/>
    </row>
    <row r="26" spans="2:94" ht="18.75" customHeight="1">
      <c r="B26" s="30"/>
      <c r="D26" s="275" t="s">
        <v>44</v>
      </c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7"/>
      <c r="Q26" s="289" t="s">
        <v>63</v>
      </c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1"/>
      <c r="AL26" s="303"/>
      <c r="AM26" s="304"/>
      <c r="AN26" s="297"/>
      <c r="AO26" s="298"/>
      <c r="AP26" s="298"/>
      <c r="AQ26" s="298"/>
      <c r="AR26" s="298"/>
      <c r="AS26" s="298"/>
      <c r="AT26" s="298"/>
      <c r="AU26" s="298"/>
      <c r="AV26" s="298"/>
      <c r="AW26" s="344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6"/>
      <c r="CC26" s="31"/>
      <c r="CH26" s="84"/>
      <c r="CI26" s="192"/>
      <c r="CJ26" s="192"/>
      <c r="CK26" s="192"/>
      <c r="CL26" s="192"/>
      <c r="CM26" s="192"/>
      <c r="CN26" s="192"/>
      <c r="CO26" s="192"/>
      <c r="CP26" s="192"/>
    </row>
    <row r="27" spans="2:94" ht="18.75" customHeight="1">
      <c r="B27" s="30"/>
      <c r="D27" s="275" t="s">
        <v>45</v>
      </c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7"/>
      <c r="Q27" s="314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6"/>
      <c r="AL27" s="303"/>
      <c r="AM27" s="304"/>
      <c r="AN27" s="297"/>
      <c r="AO27" s="298"/>
      <c r="AP27" s="298"/>
      <c r="AQ27" s="298"/>
      <c r="AR27" s="298"/>
      <c r="AS27" s="298"/>
      <c r="AT27" s="298"/>
      <c r="AU27" s="298"/>
      <c r="AV27" s="298"/>
      <c r="AW27" s="344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6"/>
      <c r="CC27" s="31"/>
      <c r="CG27" s="84"/>
      <c r="CH27" s="84"/>
      <c r="CI27" s="192"/>
      <c r="CJ27" s="192"/>
      <c r="CK27" s="192"/>
      <c r="CL27" s="192"/>
      <c r="CM27" s="192"/>
      <c r="CN27" s="192"/>
      <c r="CO27" s="192"/>
      <c r="CP27" s="192"/>
    </row>
    <row r="28" spans="2:85" ht="18.75" customHeight="1">
      <c r="B28" s="30"/>
      <c r="D28" s="307" t="s">
        <v>46</v>
      </c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9"/>
      <c r="Q28" s="289" t="s">
        <v>87</v>
      </c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1"/>
      <c r="AL28" s="303"/>
      <c r="AM28" s="304"/>
      <c r="AN28" s="297"/>
      <c r="AO28" s="298"/>
      <c r="AP28" s="298"/>
      <c r="AQ28" s="298"/>
      <c r="AR28" s="298"/>
      <c r="AS28" s="298"/>
      <c r="AT28" s="298"/>
      <c r="AU28" s="298"/>
      <c r="AV28" s="298"/>
      <c r="AW28" s="344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6"/>
      <c r="CC28" s="31"/>
      <c r="CG28" s="84"/>
    </row>
    <row r="29" spans="2:94" ht="18.75" customHeight="1" thickBot="1">
      <c r="B29" s="30"/>
      <c r="D29" s="331" t="s">
        <v>47</v>
      </c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3"/>
      <c r="Q29" s="292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4"/>
      <c r="AL29" s="305"/>
      <c r="AM29" s="306"/>
      <c r="AN29" s="299"/>
      <c r="AO29" s="300"/>
      <c r="AP29" s="300"/>
      <c r="AQ29" s="300"/>
      <c r="AR29" s="300"/>
      <c r="AS29" s="300"/>
      <c r="AT29" s="300"/>
      <c r="AU29" s="300"/>
      <c r="AV29" s="300"/>
      <c r="AW29" s="347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  <c r="BW29" s="348"/>
      <c r="BX29" s="348"/>
      <c r="BY29" s="348"/>
      <c r="BZ29" s="349"/>
      <c r="CC29" s="31"/>
      <c r="CG29" s="84"/>
      <c r="CH29" s="85"/>
      <c r="CI29" s="193"/>
      <c r="CJ29" s="193"/>
      <c r="CK29" s="193"/>
      <c r="CL29" s="193"/>
      <c r="CM29" s="193"/>
      <c r="CN29" s="193"/>
      <c r="CO29" s="193"/>
      <c r="CP29" s="193"/>
    </row>
    <row r="30" spans="2:81" ht="8.25" customHeight="1" thickBot="1">
      <c r="B30" s="3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AL30" s="40"/>
      <c r="AM30" s="40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C30" s="31"/>
    </row>
    <row r="31" spans="2:85" ht="18.75" customHeight="1" thickBot="1">
      <c r="B31" s="30"/>
      <c r="D31" s="200" t="s">
        <v>48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327"/>
      <c r="U31" s="328">
        <v>4600</v>
      </c>
      <c r="V31" s="329"/>
      <c r="W31" s="329"/>
      <c r="X31" s="329"/>
      <c r="Y31" s="329"/>
      <c r="Z31" s="329"/>
      <c r="AA31" s="329"/>
      <c r="AB31" s="329"/>
      <c r="AC31" s="329"/>
      <c r="AD31" s="330"/>
      <c r="AE31" s="42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36"/>
      <c r="AW31" s="36"/>
      <c r="AX31" s="36"/>
      <c r="AY31" s="36"/>
      <c r="CC31" s="31"/>
      <c r="CG31" s="84"/>
    </row>
    <row r="32" spans="2:81" ht="18.75" customHeight="1" thickBot="1">
      <c r="B32" s="3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CC32" s="31"/>
    </row>
    <row r="33" spans="2:95" ht="18.75" customHeight="1" thickBot="1">
      <c r="B33" s="30"/>
      <c r="D33" s="219" t="s">
        <v>49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1">
        <v>3</v>
      </c>
      <c r="AD33" s="222"/>
      <c r="AE33" s="222"/>
      <c r="AF33" s="223"/>
      <c r="CC33" s="31"/>
      <c r="CH33" s="48"/>
      <c r="CI33" s="194"/>
      <c r="CJ33" s="194"/>
      <c r="CK33" s="194"/>
      <c r="CL33" s="194"/>
      <c r="CM33" s="194"/>
      <c r="CN33" s="194"/>
      <c r="CO33" s="194"/>
      <c r="CP33" s="194"/>
      <c r="CQ33" s="194"/>
    </row>
    <row r="34" spans="2:95" ht="5.25" customHeight="1">
      <c r="B34" s="30"/>
      <c r="D34" s="44"/>
      <c r="E34" s="45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6"/>
      <c r="CC34" s="31"/>
      <c r="CH34" s="48"/>
      <c r="CI34" s="194"/>
      <c r="CJ34" s="194"/>
      <c r="CK34" s="194"/>
      <c r="CL34" s="194"/>
      <c r="CM34" s="194"/>
      <c r="CN34" s="194"/>
      <c r="CO34" s="194"/>
      <c r="CP34" s="194"/>
      <c r="CQ34" s="194"/>
    </row>
    <row r="35" spans="2:95" s="48" customFormat="1" ht="18.75" customHeight="1">
      <c r="B35" s="47"/>
      <c r="D35" s="49"/>
      <c r="I35" s="48" t="s">
        <v>50</v>
      </c>
      <c r="BY35" s="50"/>
      <c r="CC35" s="51"/>
      <c r="CI35" s="194"/>
      <c r="CJ35" s="194"/>
      <c r="CK35" s="194"/>
      <c r="CL35" s="194"/>
      <c r="CM35" s="194"/>
      <c r="CN35" s="194"/>
      <c r="CO35" s="194"/>
      <c r="CP35" s="194"/>
      <c r="CQ35" s="194"/>
    </row>
    <row r="36" spans="2:95" s="48" customFormat="1" ht="18.75" customHeight="1">
      <c r="B36" s="47"/>
      <c r="D36" s="49"/>
      <c r="I36" s="48" t="s">
        <v>51</v>
      </c>
      <c r="BY36" s="50"/>
      <c r="CC36" s="51"/>
      <c r="CH36" s="36"/>
      <c r="CI36" s="195"/>
      <c r="CJ36" s="195"/>
      <c r="CK36" s="195"/>
      <c r="CL36" s="195"/>
      <c r="CM36" s="195"/>
      <c r="CN36" s="195"/>
      <c r="CO36" s="195"/>
      <c r="CP36" s="195"/>
      <c r="CQ36" s="195"/>
    </row>
    <row r="37" spans="2:95" s="48" customFormat="1" ht="18.75" customHeight="1">
      <c r="B37" s="47"/>
      <c r="D37" s="49"/>
      <c r="I37" s="48" t="s">
        <v>52</v>
      </c>
      <c r="BY37" s="50"/>
      <c r="CC37" s="51"/>
      <c r="CH37" s="26"/>
      <c r="CI37" s="190"/>
      <c r="CJ37" s="190"/>
      <c r="CK37" s="190"/>
      <c r="CL37" s="190"/>
      <c r="CM37" s="190"/>
      <c r="CN37" s="190"/>
      <c r="CO37" s="190"/>
      <c r="CP37" s="190"/>
      <c r="CQ37" s="190"/>
    </row>
    <row r="38" spans="2:95" s="36" customFormat="1" ht="7.5" customHeight="1" thickBot="1">
      <c r="B38" s="52"/>
      <c r="D38" s="53"/>
      <c r="E38" s="54"/>
      <c r="F38" s="54"/>
      <c r="G38" s="54"/>
      <c r="H38" s="5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6"/>
      <c r="CC38" s="57"/>
      <c r="CH38" s="26"/>
      <c r="CI38" s="190"/>
      <c r="CJ38" s="190"/>
      <c r="CK38" s="190"/>
      <c r="CL38" s="190"/>
      <c r="CM38" s="190"/>
      <c r="CN38" s="190"/>
      <c r="CO38" s="190"/>
      <c r="CP38" s="190"/>
      <c r="CQ38" s="190"/>
    </row>
    <row r="39" spans="2:81" ht="9" customHeight="1" thickBot="1">
      <c r="B39" s="3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CC39" s="31"/>
    </row>
    <row r="40" spans="2:81" ht="18.75" customHeight="1" thickBot="1">
      <c r="B40" s="30"/>
      <c r="D40" s="317" t="s">
        <v>53</v>
      </c>
      <c r="E40" s="318"/>
      <c r="F40" s="251" t="s">
        <v>54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3"/>
      <c r="S40" s="200">
        <v>1</v>
      </c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2"/>
      <c r="AE40" s="200">
        <v>2</v>
      </c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2"/>
      <c r="AQ40" s="200">
        <v>3</v>
      </c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  <c r="BC40" s="200">
        <v>4</v>
      </c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2"/>
      <c r="BO40" s="200">
        <v>5</v>
      </c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2"/>
      <c r="CC40" s="31"/>
    </row>
    <row r="41" spans="2:81" ht="18.75" customHeight="1">
      <c r="B41" s="30"/>
      <c r="D41" s="319"/>
      <c r="E41" s="320"/>
      <c r="F41" s="254" t="s">
        <v>55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6"/>
      <c r="S41" s="203" t="str">
        <f>TRIM(AW23)</f>
        <v>1311811111</v>
      </c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5"/>
      <c r="AE41" s="206">
        <v>1311822222</v>
      </c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8"/>
      <c r="AQ41" s="209">
        <v>1311833333</v>
      </c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1"/>
      <c r="BC41" s="209">
        <v>1311844444</v>
      </c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1"/>
      <c r="BO41" s="209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1"/>
      <c r="CC41" s="31"/>
    </row>
    <row r="42" spans="2:81" ht="18.75" customHeight="1">
      <c r="B42" s="30"/>
      <c r="D42" s="319"/>
      <c r="E42" s="320"/>
      <c r="F42" s="236" t="s">
        <v>56</v>
      </c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7"/>
      <c r="S42" s="242" t="str">
        <f>TRIM(AW24)</f>
        <v>児童発達支援あ</v>
      </c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4"/>
      <c r="AE42" s="261" t="s">
        <v>83</v>
      </c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3"/>
      <c r="AQ42" s="261" t="s">
        <v>84</v>
      </c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3"/>
      <c r="BC42" s="261" t="s">
        <v>85</v>
      </c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3"/>
      <c r="BO42" s="261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3"/>
      <c r="CC42" s="31"/>
    </row>
    <row r="43" spans="2:81" ht="18.75" customHeight="1">
      <c r="B43" s="30"/>
      <c r="D43" s="319"/>
      <c r="E43" s="320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9"/>
      <c r="S43" s="245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7"/>
      <c r="AE43" s="264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6"/>
      <c r="AQ43" s="264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6"/>
      <c r="BC43" s="264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6"/>
      <c r="BO43" s="264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6"/>
      <c r="CC43" s="31"/>
    </row>
    <row r="44" spans="2:81" ht="18.75" customHeight="1">
      <c r="B44" s="30"/>
      <c r="D44" s="319"/>
      <c r="E44" s="32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  <c r="S44" s="248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50"/>
      <c r="AE44" s="267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9"/>
      <c r="AQ44" s="267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9"/>
      <c r="BC44" s="267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9"/>
      <c r="BO44" s="267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9"/>
      <c r="CC44" s="31"/>
    </row>
    <row r="45" spans="2:81" ht="19.5" customHeight="1" thickBot="1">
      <c r="B45" s="30"/>
      <c r="D45" s="319"/>
      <c r="E45" s="320"/>
      <c r="F45" s="337" t="s">
        <v>14</v>
      </c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9"/>
      <c r="S45" s="224">
        <v>50000</v>
      </c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6"/>
      <c r="AE45" s="224">
        <v>40000</v>
      </c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6"/>
      <c r="AQ45" s="224">
        <v>20000</v>
      </c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6"/>
      <c r="BC45" s="224">
        <v>10000</v>
      </c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6"/>
      <c r="BO45" s="224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6"/>
      <c r="CC45" s="31"/>
    </row>
    <row r="46" spans="2:81" ht="19.5" customHeight="1" thickBot="1">
      <c r="B46" s="30"/>
      <c r="D46" s="319"/>
      <c r="E46" s="321"/>
      <c r="F46" s="230" t="s">
        <v>79</v>
      </c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2"/>
      <c r="S46" s="233">
        <v>0.05</v>
      </c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5"/>
      <c r="AE46" s="233">
        <v>0.05</v>
      </c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5"/>
      <c r="AQ46" s="233">
        <v>0.05</v>
      </c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5"/>
      <c r="BC46" s="233">
        <v>0.05</v>
      </c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5"/>
      <c r="BO46" s="233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350"/>
      <c r="CC46" s="31"/>
    </row>
    <row r="47" spans="2:81" ht="19.5" customHeight="1" thickBot="1">
      <c r="B47" s="30"/>
      <c r="D47" s="319"/>
      <c r="E47" s="320"/>
      <c r="F47" s="324" t="s">
        <v>57</v>
      </c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6"/>
      <c r="S47" s="212">
        <f>MIN($U$31,ROUNDDOWN(S45*S46,0))</f>
        <v>2500</v>
      </c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4"/>
      <c r="AE47" s="212">
        <f>MIN($U$31,ROUNDDOWN(AE45*AE46,0))</f>
        <v>2000</v>
      </c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4"/>
      <c r="AQ47" s="212">
        <f>MIN($U$31,ROUNDDOWN(AQ45*AQ46,0))</f>
        <v>1000</v>
      </c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4"/>
      <c r="BC47" s="212">
        <f>MIN($U$31,ROUNDDOWN(BC45*BC46,0))</f>
        <v>500</v>
      </c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4"/>
      <c r="BO47" s="212">
        <f>MIN($U$31,ROUNDDOWN(BO45*BO46,0))</f>
        <v>0</v>
      </c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4"/>
      <c r="CC47" s="31"/>
    </row>
    <row r="48" spans="2:81" ht="19.5" customHeight="1" thickBot="1">
      <c r="B48" s="30"/>
      <c r="D48" s="322"/>
      <c r="E48" s="323"/>
      <c r="F48" s="334" t="s">
        <v>58</v>
      </c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6"/>
      <c r="S48" s="227">
        <f>MIN(U30,S47)</f>
        <v>2500</v>
      </c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9"/>
      <c r="AE48" s="227">
        <f>MIN($U$31-$S$48,AE47)</f>
        <v>2000</v>
      </c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9"/>
      <c r="AQ48" s="227">
        <f>MIN($U$31-$S$48-$AE$48,AQ47)</f>
        <v>100</v>
      </c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9"/>
      <c r="BC48" s="227">
        <f>MIN($U$31-$S$48-$AE$48-$AQ$48,BC47)</f>
        <v>0</v>
      </c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9"/>
      <c r="BO48" s="227">
        <f>MIN($U$31-$S$48-$AE$48-$AQ$48-$BC$48,BO47)</f>
        <v>0</v>
      </c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9"/>
      <c r="CC48" s="31"/>
    </row>
    <row r="49" spans="2:81" ht="9" customHeight="1" thickBot="1">
      <c r="B49" s="30"/>
      <c r="D49" s="59"/>
      <c r="E49" s="59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C49" s="31"/>
    </row>
    <row r="50" spans="2:81" ht="18.75" customHeight="1" thickBot="1">
      <c r="B50" s="30"/>
      <c r="D50" s="317" t="s">
        <v>53</v>
      </c>
      <c r="E50" s="318"/>
      <c r="F50" s="251" t="s">
        <v>54</v>
      </c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00">
        <v>6</v>
      </c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2"/>
      <c r="AE50" s="200">
        <v>7</v>
      </c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2"/>
      <c r="AQ50" s="200">
        <v>8</v>
      </c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2"/>
      <c r="BC50" s="200">
        <v>9</v>
      </c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2"/>
      <c r="BO50" s="359" t="s">
        <v>59</v>
      </c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1"/>
      <c r="CC50" s="31"/>
    </row>
    <row r="51" spans="2:81" ht="18.75" customHeight="1">
      <c r="B51" s="30"/>
      <c r="D51" s="319"/>
      <c r="E51" s="320"/>
      <c r="F51" s="254" t="s">
        <v>55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340"/>
      <c r="S51" s="206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8"/>
      <c r="AE51" s="206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8"/>
      <c r="AQ51" s="206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8"/>
      <c r="BC51" s="206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8"/>
      <c r="BO51" s="362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4"/>
      <c r="CC51" s="31"/>
    </row>
    <row r="52" spans="2:81" ht="18.75" customHeight="1">
      <c r="B52" s="30"/>
      <c r="D52" s="319"/>
      <c r="E52" s="320"/>
      <c r="F52" s="236" t="s">
        <v>56</v>
      </c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61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3"/>
      <c r="AE52" s="261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3"/>
      <c r="AQ52" s="261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3"/>
      <c r="BC52" s="261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3"/>
      <c r="BO52" s="362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4"/>
      <c r="CC52" s="31"/>
    </row>
    <row r="53" spans="2:81" ht="18.75" customHeight="1">
      <c r="B53" s="30"/>
      <c r="D53" s="319"/>
      <c r="E53" s="320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64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6"/>
      <c r="AE53" s="264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6"/>
      <c r="AQ53" s="264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6"/>
      <c r="BC53" s="264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6"/>
      <c r="BO53" s="362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4"/>
      <c r="CC53" s="31"/>
    </row>
    <row r="54" spans="2:81" ht="18.75" customHeight="1" thickBot="1">
      <c r="B54" s="30"/>
      <c r="D54" s="319"/>
      <c r="E54" s="32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67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9"/>
      <c r="AE54" s="267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9"/>
      <c r="AQ54" s="267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9"/>
      <c r="BC54" s="267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9"/>
      <c r="BO54" s="365"/>
      <c r="BP54" s="366"/>
      <c r="BQ54" s="366"/>
      <c r="BR54" s="366"/>
      <c r="BS54" s="366"/>
      <c r="BT54" s="366"/>
      <c r="BU54" s="366"/>
      <c r="BV54" s="366"/>
      <c r="BW54" s="366"/>
      <c r="BX54" s="366"/>
      <c r="BY54" s="366"/>
      <c r="BZ54" s="367"/>
      <c r="CC54" s="31"/>
    </row>
    <row r="55" spans="2:81" ht="19.5" customHeight="1" thickBot="1">
      <c r="B55" s="30"/>
      <c r="D55" s="319"/>
      <c r="E55" s="320"/>
      <c r="F55" s="337" t="s">
        <v>14</v>
      </c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9"/>
      <c r="S55" s="224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6"/>
      <c r="AE55" s="224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6"/>
      <c r="AQ55" s="224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6"/>
      <c r="BC55" s="224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6"/>
      <c r="BO55" s="257">
        <f>SUM(S45:BZ45,S55:BN55)</f>
        <v>120000</v>
      </c>
      <c r="BP55" s="258"/>
      <c r="BQ55" s="259"/>
      <c r="BR55" s="259"/>
      <c r="BS55" s="259"/>
      <c r="BT55" s="259"/>
      <c r="BU55" s="259"/>
      <c r="BV55" s="259"/>
      <c r="BW55" s="259"/>
      <c r="BX55" s="259"/>
      <c r="BY55" s="259"/>
      <c r="BZ55" s="260"/>
      <c r="CC55" s="31"/>
    </row>
    <row r="56" spans="2:81" ht="19.5" customHeight="1" thickBot="1">
      <c r="B56" s="30"/>
      <c r="D56" s="319"/>
      <c r="E56" s="321"/>
      <c r="F56" s="230" t="s">
        <v>79</v>
      </c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2"/>
      <c r="S56" s="233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5"/>
      <c r="AE56" s="233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5"/>
      <c r="AQ56" s="233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5"/>
      <c r="BC56" s="233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350"/>
      <c r="BO56" s="357" t="s">
        <v>80</v>
      </c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8"/>
      <c r="CC56" s="31"/>
    </row>
    <row r="57" spans="2:81" ht="19.5" customHeight="1" thickBot="1">
      <c r="B57" s="30"/>
      <c r="D57" s="319"/>
      <c r="E57" s="320"/>
      <c r="F57" s="324" t="s">
        <v>57</v>
      </c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6"/>
      <c r="S57" s="212">
        <f>MIN($U$31,ROUNDDOWN(S55*S56,0))</f>
        <v>0</v>
      </c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4"/>
      <c r="AE57" s="212">
        <f>MIN($U$31,ROUNDDOWN(AE55*AE56,0))</f>
        <v>0</v>
      </c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4"/>
      <c r="AQ57" s="212">
        <f>MIN($U$31,ROUNDDOWN(AQ55*AQ56,0))</f>
        <v>0</v>
      </c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4"/>
      <c r="BC57" s="212">
        <f>MIN($U$31,ROUNDDOWN(BC55*BC56,0))</f>
        <v>0</v>
      </c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4"/>
      <c r="BO57" s="215">
        <f>SUM(S47:BZ47,S57:BN57)</f>
        <v>6000</v>
      </c>
      <c r="BP57" s="216"/>
      <c r="BQ57" s="217"/>
      <c r="BR57" s="217"/>
      <c r="BS57" s="217"/>
      <c r="BT57" s="217"/>
      <c r="BU57" s="217"/>
      <c r="BV57" s="217"/>
      <c r="BW57" s="217"/>
      <c r="BX57" s="217"/>
      <c r="BY57" s="217"/>
      <c r="BZ57" s="218"/>
      <c r="CC57" s="31"/>
    </row>
    <row r="58" spans="2:81" ht="19.5" customHeight="1" thickBot="1">
      <c r="B58" s="30"/>
      <c r="D58" s="322"/>
      <c r="E58" s="323"/>
      <c r="F58" s="334" t="s">
        <v>58</v>
      </c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6"/>
      <c r="S58" s="227">
        <f>MIN($U$31-$S$48-$AE$48-$AQ$48-$BC$48-$BO$48,S57)</f>
        <v>0</v>
      </c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9"/>
      <c r="AE58" s="227">
        <f>MIN($U$31-$S$48-$AE$48-$AQ$48-$BC$48-$BO$48-$S$58,AE57)</f>
        <v>0</v>
      </c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9"/>
      <c r="AQ58" s="227">
        <f>MIN($U$31-$S$48-$AE$48-$AQ$48-$BC$48-$BO$48-$S$58-$AE$58,AQ57)</f>
        <v>0</v>
      </c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9"/>
      <c r="BC58" s="227">
        <f>MIN($U$31-$S$48-$AE$48-$AQ$48-$BC$48-$BO$48-$S$58-$AE$58-$AQ$58,BC57)</f>
        <v>0</v>
      </c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9"/>
      <c r="BO58" s="215">
        <f>SUM(S48:BZ48,S58:BN58)</f>
        <v>4600</v>
      </c>
      <c r="BP58" s="216"/>
      <c r="BQ58" s="217"/>
      <c r="BR58" s="217"/>
      <c r="BS58" s="217"/>
      <c r="BT58" s="217"/>
      <c r="BU58" s="217"/>
      <c r="BV58" s="217"/>
      <c r="BW58" s="217"/>
      <c r="BX58" s="217"/>
      <c r="BY58" s="217"/>
      <c r="BZ58" s="218"/>
      <c r="CC58" s="31"/>
    </row>
    <row r="59" spans="2:81" ht="18.75" customHeight="1">
      <c r="B59" s="30"/>
      <c r="CC59" s="31"/>
    </row>
    <row r="60" spans="2:81" ht="18.75" customHeight="1">
      <c r="B60" s="30"/>
      <c r="CC60" s="31"/>
    </row>
    <row r="61" spans="2:81" ht="18.75" customHeight="1">
      <c r="B61" s="30"/>
      <c r="CC61" s="31"/>
    </row>
    <row r="62" spans="2:81" ht="18.75" customHeight="1">
      <c r="B62" s="30"/>
      <c r="CC62" s="31"/>
    </row>
    <row r="63" spans="2:81" ht="18.75" customHeight="1"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3"/>
    </row>
  </sheetData>
  <sheetProtection/>
  <mergeCells count="109">
    <mergeCell ref="BC48:BN48"/>
    <mergeCell ref="S56:AD56"/>
    <mergeCell ref="AE56:AP56"/>
    <mergeCell ref="AQ56:BB56"/>
    <mergeCell ref="BC56:BN56"/>
    <mergeCell ref="AQ55:BB55"/>
    <mergeCell ref="BC55:BN55"/>
    <mergeCell ref="AQ52:BB54"/>
    <mergeCell ref="AE52:AP54"/>
    <mergeCell ref="BO56:BZ56"/>
    <mergeCell ref="S55:AD55"/>
    <mergeCell ref="BO50:BZ54"/>
    <mergeCell ref="BC50:BN50"/>
    <mergeCell ref="BC40:BN40"/>
    <mergeCell ref="BC52:BN54"/>
    <mergeCell ref="BC51:BN51"/>
    <mergeCell ref="BO48:BZ48"/>
    <mergeCell ref="S47:AD47"/>
    <mergeCell ref="AE42:AP44"/>
    <mergeCell ref="AW24:BZ29"/>
    <mergeCell ref="AQ51:BB51"/>
    <mergeCell ref="BO47:BZ47"/>
    <mergeCell ref="AQ48:BB48"/>
    <mergeCell ref="BO46:BZ46"/>
    <mergeCell ref="BH21:BM21"/>
    <mergeCell ref="BQ21:BV21"/>
    <mergeCell ref="BC21:BG21"/>
    <mergeCell ref="BW21:BZ21"/>
    <mergeCell ref="BN21:BP21"/>
    <mergeCell ref="AE55:AP55"/>
    <mergeCell ref="AW23:BZ23"/>
    <mergeCell ref="F58:R58"/>
    <mergeCell ref="F45:R45"/>
    <mergeCell ref="F52:R54"/>
    <mergeCell ref="F55:R55"/>
    <mergeCell ref="F48:R48"/>
    <mergeCell ref="F50:R50"/>
    <mergeCell ref="F51:R51"/>
    <mergeCell ref="F47:R47"/>
    <mergeCell ref="F57:R57"/>
    <mergeCell ref="D50:E58"/>
    <mergeCell ref="S51:AD51"/>
    <mergeCell ref="D31:T31"/>
    <mergeCell ref="U31:AD31"/>
    <mergeCell ref="D29:P29"/>
    <mergeCell ref="F56:R56"/>
    <mergeCell ref="S52:AD54"/>
    <mergeCell ref="D27:P27"/>
    <mergeCell ref="D28:P28"/>
    <mergeCell ref="Q23:AJ23"/>
    <mergeCell ref="D26:P26"/>
    <mergeCell ref="Q26:AJ27"/>
    <mergeCell ref="D40:E48"/>
    <mergeCell ref="AE46:AP46"/>
    <mergeCell ref="AQ46:BB46"/>
    <mergeCell ref="BC46:BN46"/>
    <mergeCell ref="AN23:AV23"/>
    <mergeCell ref="D23:P23"/>
    <mergeCell ref="D24:P25"/>
    <mergeCell ref="Q24:AJ25"/>
    <mergeCell ref="Q28:AJ29"/>
    <mergeCell ref="AN24:AV29"/>
    <mergeCell ref="AL23:AM29"/>
    <mergeCell ref="AE45:AP45"/>
    <mergeCell ref="AQ42:BB44"/>
    <mergeCell ref="BC45:BN45"/>
    <mergeCell ref="BO45:BZ45"/>
    <mergeCell ref="BC42:BN44"/>
    <mergeCell ref="BO42:BZ44"/>
    <mergeCell ref="BC47:BN47"/>
    <mergeCell ref="F42:R44"/>
    <mergeCell ref="S42:AD44"/>
    <mergeCell ref="F40:R40"/>
    <mergeCell ref="S40:AD40"/>
    <mergeCell ref="F41:R41"/>
    <mergeCell ref="BC41:BN41"/>
    <mergeCell ref="AE47:AP47"/>
    <mergeCell ref="AQ47:BB47"/>
    <mergeCell ref="AQ45:BB45"/>
    <mergeCell ref="BO58:BZ58"/>
    <mergeCell ref="BC58:BN58"/>
    <mergeCell ref="AQ58:BB58"/>
    <mergeCell ref="AE58:AP58"/>
    <mergeCell ref="S58:AD58"/>
    <mergeCell ref="AE48:AP48"/>
    <mergeCell ref="AQ50:BB50"/>
    <mergeCell ref="AE50:AP50"/>
    <mergeCell ref="BO55:BZ55"/>
    <mergeCell ref="AE51:AP51"/>
    <mergeCell ref="D33:AB33"/>
    <mergeCell ref="AC33:AF33"/>
    <mergeCell ref="BO41:BZ41"/>
    <mergeCell ref="BO40:BZ40"/>
    <mergeCell ref="AQ40:BB40"/>
    <mergeCell ref="S50:AD50"/>
    <mergeCell ref="S45:AD45"/>
    <mergeCell ref="S48:AD48"/>
    <mergeCell ref="F46:R46"/>
    <mergeCell ref="S46:AD46"/>
    <mergeCell ref="D19:BZ19"/>
    <mergeCell ref="AE40:AP40"/>
    <mergeCell ref="S41:AD41"/>
    <mergeCell ref="AE41:AP41"/>
    <mergeCell ref="AQ41:BB41"/>
    <mergeCell ref="BC57:BN57"/>
    <mergeCell ref="BO57:BZ57"/>
    <mergeCell ref="AQ57:BB57"/>
    <mergeCell ref="AE57:AP57"/>
    <mergeCell ref="S57:AD57"/>
  </mergeCells>
  <dataValidations count="2">
    <dataValidation type="list" allowBlank="1" showInputMessage="1" showErrorMessage="1" sqref="S46:BZ46 S56:BN56">
      <formula1>"5/100,10/100"</formula1>
    </dataValidation>
    <dataValidation type="list" allowBlank="1" showInputMessage="1" showErrorMessage="1" sqref="U31:AD31">
      <formula1>$CH$23:$CH$24</formula1>
    </dataValidation>
  </dataValidations>
  <printOptions horizontalCentered="1" verticalCentered="1"/>
  <pageMargins left="0" right="0" top="0" bottom="0" header="0.11811023622047245" footer="0.11811023622047245"/>
  <pageSetup horizontalDpi="300" verticalDpi="3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63"/>
  <sheetViews>
    <sheetView view="pageBreakPreview" zoomScaleSheetLayoutView="100" zoomScalePageLayoutView="0" workbookViewId="0" topLeftCell="A34">
      <selection activeCell="CX38" sqref="CX38"/>
    </sheetView>
  </sheetViews>
  <sheetFormatPr defaultColWidth="1.25" defaultRowHeight="18.75" customHeight="1"/>
  <cols>
    <col min="1" max="85" width="1.25" style="26" customWidth="1"/>
    <col min="86" max="86" width="9.125" style="26" customWidth="1"/>
    <col min="87" max="95" width="1.25" style="190" customWidth="1"/>
    <col min="96" max="16384" width="1.25" style="26" customWidth="1"/>
  </cols>
  <sheetData>
    <row r="1" spans="87:95" s="67" customFormat="1" ht="11.25" customHeight="1" thickBot="1">
      <c r="CI1" s="189"/>
      <c r="CJ1" s="189"/>
      <c r="CK1" s="189"/>
      <c r="CL1" s="189"/>
      <c r="CM1" s="189"/>
      <c r="CN1" s="189"/>
      <c r="CO1" s="189"/>
      <c r="CP1" s="189"/>
      <c r="CQ1" s="189"/>
    </row>
    <row r="2" spans="4:95" s="67" customFormat="1" ht="18.75" customHeight="1">
      <c r="D2" s="66" t="s">
        <v>65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8"/>
      <c r="CI2" s="189"/>
      <c r="CJ2" s="189"/>
      <c r="CK2" s="189"/>
      <c r="CL2" s="189"/>
      <c r="CM2" s="189"/>
      <c r="CN2" s="189"/>
      <c r="CO2" s="189"/>
      <c r="CP2" s="189"/>
      <c r="CQ2" s="189"/>
    </row>
    <row r="3" spans="4:95" s="67" customFormat="1" ht="20.25" customHeight="1">
      <c r="D3" s="79"/>
      <c r="BY3" s="80"/>
      <c r="CI3" s="189"/>
      <c r="CJ3" s="189"/>
      <c r="CK3" s="189"/>
      <c r="CL3" s="189"/>
      <c r="CM3" s="189"/>
      <c r="CN3" s="189"/>
      <c r="CO3" s="189"/>
      <c r="CP3" s="189"/>
      <c r="CQ3" s="189"/>
    </row>
    <row r="4" spans="4:95" s="67" customFormat="1" ht="18.75" customHeight="1">
      <c r="D4" s="79"/>
      <c r="G4" s="68" t="s">
        <v>66</v>
      </c>
      <c r="J4" s="67" t="s">
        <v>76</v>
      </c>
      <c r="BY4" s="80"/>
      <c r="CI4" s="189"/>
      <c r="CJ4" s="189"/>
      <c r="CK4" s="189"/>
      <c r="CL4" s="189"/>
      <c r="CM4" s="189"/>
      <c r="CN4" s="189"/>
      <c r="CO4" s="189"/>
      <c r="CP4" s="189"/>
      <c r="CQ4" s="189"/>
    </row>
    <row r="5" spans="4:95" s="67" customFormat="1" ht="31.5" customHeight="1">
      <c r="D5" s="79"/>
      <c r="G5" s="68" t="s">
        <v>66</v>
      </c>
      <c r="H5" s="196"/>
      <c r="I5" s="196"/>
      <c r="J5" s="196" t="s">
        <v>98</v>
      </c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BY5" s="80"/>
      <c r="CI5" s="189"/>
      <c r="CJ5" s="189"/>
      <c r="CK5" s="189"/>
      <c r="CL5" s="189"/>
      <c r="CM5" s="189"/>
      <c r="CN5" s="189"/>
      <c r="CO5" s="189"/>
      <c r="CP5" s="189"/>
      <c r="CQ5" s="189"/>
    </row>
    <row r="6" spans="4:95" s="67" customFormat="1" ht="18.75" customHeight="1">
      <c r="D6" s="79"/>
      <c r="G6" s="68" t="s">
        <v>66</v>
      </c>
      <c r="I6" s="69"/>
      <c r="J6" s="67" t="s">
        <v>67</v>
      </c>
      <c r="AC6" s="70"/>
      <c r="AD6" s="71"/>
      <c r="AE6" s="71"/>
      <c r="AF6" s="71"/>
      <c r="AG6" s="71"/>
      <c r="AH6" s="72"/>
      <c r="AL6" s="67" t="s">
        <v>68</v>
      </c>
      <c r="BY6" s="80"/>
      <c r="CI6" s="189"/>
      <c r="CJ6" s="189"/>
      <c r="CK6" s="189"/>
      <c r="CL6" s="189"/>
      <c r="CM6" s="189"/>
      <c r="CN6" s="189"/>
      <c r="CO6" s="189"/>
      <c r="CP6" s="189"/>
      <c r="CQ6" s="189"/>
    </row>
    <row r="7" spans="4:95" s="67" customFormat="1" ht="7.5" customHeight="1">
      <c r="D7" s="79"/>
      <c r="G7" s="25"/>
      <c r="I7" s="76"/>
      <c r="BY7" s="80"/>
      <c r="CI7" s="189"/>
      <c r="CJ7" s="189"/>
      <c r="CK7" s="189"/>
      <c r="CL7" s="189"/>
      <c r="CM7" s="189"/>
      <c r="CN7" s="189"/>
      <c r="CO7" s="189"/>
      <c r="CP7" s="189"/>
      <c r="CQ7" s="189"/>
    </row>
    <row r="8" spans="4:95" s="67" customFormat="1" ht="18.75" customHeight="1">
      <c r="D8" s="79"/>
      <c r="G8" s="68" t="s">
        <v>66</v>
      </c>
      <c r="J8" s="70"/>
      <c r="K8" s="71"/>
      <c r="L8" s="71"/>
      <c r="M8" s="71"/>
      <c r="N8" s="71"/>
      <c r="O8" s="72"/>
      <c r="S8" s="67" t="s">
        <v>69</v>
      </c>
      <c r="AJ8" s="73"/>
      <c r="AK8" s="74"/>
      <c r="AL8" s="74"/>
      <c r="AM8" s="74"/>
      <c r="AN8" s="74"/>
      <c r="AO8" s="75"/>
      <c r="AS8" s="67" t="s">
        <v>70</v>
      </c>
      <c r="BY8" s="80"/>
      <c r="CI8" s="189"/>
      <c r="CJ8" s="189"/>
      <c r="CK8" s="189"/>
      <c r="CL8" s="189"/>
      <c r="CM8" s="189"/>
      <c r="CN8" s="189"/>
      <c r="CO8" s="189"/>
      <c r="CP8" s="189"/>
      <c r="CQ8" s="189"/>
    </row>
    <row r="9" spans="4:95" s="67" customFormat="1" ht="7.5" customHeight="1">
      <c r="D9" s="79"/>
      <c r="G9" s="25"/>
      <c r="BY9" s="80"/>
      <c r="CI9" s="189"/>
      <c r="CJ9" s="189"/>
      <c r="CK9" s="189"/>
      <c r="CL9" s="189"/>
      <c r="CM9" s="189"/>
      <c r="CN9" s="189"/>
      <c r="CO9" s="189"/>
      <c r="CP9" s="189"/>
      <c r="CQ9" s="189"/>
    </row>
    <row r="10" spans="4:95" s="67" customFormat="1" ht="18.75" customHeight="1">
      <c r="D10" s="79"/>
      <c r="G10" s="68" t="s">
        <v>66</v>
      </c>
      <c r="J10" s="67" t="s">
        <v>72</v>
      </c>
      <c r="AH10" s="73"/>
      <c r="AI10" s="74"/>
      <c r="AJ10" s="74"/>
      <c r="AK10" s="74"/>
      <c r="AL10" s="74"/>
      <c r="AM10" s="75"/>
      <c r="AQ10" s="67" t="s">
        <v>73</v>
      </c>
      <c r="BY10" s="80"/>
      <c r="CI10" s="189"/>
      <c r="CJ10" s="189"/>
      <c r="CK10" s="189"/>
      <c r="CL10" s="189"/>
      <c r="CM10" s="189"/>
      <c r="CN10" s="189"/>
      <c r="CO10" s="189"/>
      <c r="CP10" s="189"/>
      <c r="CQ10" s="189"/>
    </row>
    <row r="11" spans="4:95" s="67" customFormat="1" ht="7.5" customHeight="1">
      <c r="D11" s="79"/>
      <c r="BY11" s="80"/>
      <c r="CI11" s="189"/>
      <c r="CJ11" s="189"/>
      <c r="CK11" s="189"/>
      <c r="CL11" s="189"/>
      <c r="CM11" s="189"/>
      <c r="CN11" s="189"/>
      <c r="CO11" s="189"/>
      <c r="CP11" s="189"/>
      <c r="CQ11" s="189"/>
    </row>
    <row r="12" spans="4:95" s="67" customFormat="1" ht="18.75" customHeight="1">
      <c r="D12" s="79"/>
      <c r="G12" s="68" t="s">
        <v>66</v>
      </c>
      <c r="J12" s="67" t="s">
        <v>71</v>
      </c>
      <c r="AC12" s="70"/>
      <c r="AD12" s="71"/>
      <c r="AE12" s="71"/>
      <c r="AF12" s="71"/>
      <c r="AG12" s="71"/>
      <c r="AH12" s="72"/>
      <c r="AL12" s="67" t="s">
        <v>74</v>
      </c>
      <c r="BY12" s="80"/>
      <c r="CI12" s="189"/>
      <c r="CJ12" s="189"/>
      <c r="CK12" s="189"/>
      <c r="CL12" s="189"/>
      <c r="CM12" s="189"/>
      <c r="CN12" s="189"/>
      <c r="CO12" s="189"/>
      <c r="CP12" s="189"/>
      <c r="CQ12" s="189"/>
    </row>
    <row r="13" spans="4:95" s="67" customFormat="1" ht="11.25" customHeight="1">
      <c r="D13" s="79"/>
      <c r="BY13" s="80"/>
      <c r="CI13" s="189"/>
      <c r="CJ13" s="189"/>
      <c r="CK13" s="189"/>
      <c r="CL13" s="189"/>
      <c r="CM13" s="189"/>
      <c r="CN13" s="189"/>
      <c r="CO13" s="189"/>
      <c r="CP13" s="189"/>
      <c r="CQ13" s="189"/>
    </row>
    <row r="14" spans="4:95" s="67" customFormat="1" ht="18.75" customHeight="1">
      <c r="D14" s="79"/>
      <c r="G14" s="67" t="s">
        <v>77</v>
      </c>
      <c r="BY14" s="80"/>
      <c r="CI14" s="189"/>
      <c r="CJ14" s="189"/>
      <c r="CK14" s="189"/>
      <c r="CL14" s="189"/>
      <c r="CM14" s="189"/>
      <c r="CN14" s="189"/>
      <c r="CO14" s="189"/>
      <c r="CP14" s="189"/>
      <c r="CQ14" s="189"/>
    </row>
    <row r="15" spans="4:95" s="67" customFormat="1" ht="18.75" customHeight="1" thickBot="1">
      <c r="D15" s="81"/>
      <c r="E15" s="82"/>
      <c r="F15" s="82"/>
      <c r="G15" s="82" t="s">
        <v>78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3"/>
      <c r="CI15" s="189"/>
      <c r="CJ15" s="189"/>
      <c r="CK15" s="189"/>
      <c r="CL15" s="189"/>
      <c r="CM15" s="189"/>
      <c r="CN15" s="189"/>
      <c r="CO15" s="189"/>
      <c r="CP15" s="189"/>
      <c r="CQ15" s="189"/>
    </row>
    <row r="16" spans="87:95" s="67" customFormat="1" ht="11.25" customHeight="1">
      <c r="CI16" s="189"/>
      <c r="CJ16" s="189"/>
      <c r="CK16" s="189"/>
      <c r="CL16" s="189"/>
      <c r="CM16" s="189"/>
      <c r="CN16" s="189"/>
      <c r="CO16" s="189"/>
      <c r="CP16" s="189"/>
      <c r="CQ16" s="189"/>
    </row>
    <row r="17" spans="87:95" s="67" customFormat="1" ht="18.75" customHeight="1">
      <c r="CI17" s="189"/>
      <c r="CJ17" s="189"/>
      <c r="CK17" s="189"/>
      <c r="CL17" s="189"/>
      <c r="CM17" s="189"/>
      <c r="CN17" s="189"/>
      <c r="CO17" s="189"/>
      <c r="CP17" s="189"/>
      <c r="CQ17" s="189"/>
    </row>
    <row r="18" spans="2:81" ht="12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/>
    </row>
    <row r="19" spans="2:81" ht="18.75" customHeight="1">
      <c r="B19" s="30"/>
      <c r="D19" s="199" t="s">
        <v>37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C19" s="31"/>
    </row>
    <row r="20" spans="1:81" ht="6.75" customHeight="1" thickBo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CC20" s="31"/>
    </row>
    <row r="21" spans="1:81" ht="18.75" customHeight="1" thickBo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BC21" s="354" t="s">
        <v>99</v>
      </c>
      <c r="BD21" s="355"/>
      <c r="BE21" s="355"/>
      <c r="BF21" s="355"/>
      <c r="BG21" s="355"/>
      <c r="BH21" s="351"/>
      <c r="BI21" s="352"/>
      <c r="BJ21" s="352"/>
      <c r="BK21" s="352"/>
      <c r="BL21" s="352"/>
      <c r="BM21" s="353"/>
      <c r="BN21" s="355" t="s">
        <v>38</v>
      </c>
      <c r="BO21" s="355"/>
      <c r="BP21" s="355"/>
      <c r="BQ21" s="351"/>
      <c r="BR21" s="352"/>
      <c r="BS21" s="352"/>
      <c r="BT21" s="352"/>
      <c r="BU21" s="352"/>
      <c r="BV21" s="353"/>
      <c r="BW21" s="355" t="s">
        <v>39</v>
      </c>
      <c r="BX21" s="355"/>
      <c r="BY21" s="355"/>
      <c r="BZ21" s="356"/>
      <c r="CC21" s="31"/>
    </row>
    <row r="22" spans="2:81" ht="8.25" customHeight="1" thickBot="1">
      <c r="B22" s="3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CC22" s="31"/>
    </row>
    <row r="23" spans="2:95" ht="18.75" customHeight="1">
      <c r="B23" s="30"/>
      <c r="D23" s="273" t="s">
        <v>13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310">
        <v>131181</v>
      </c>
      <c r="R23" s="311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3"/>
      <c r="AL23" s="301" t="s">
        <v>40</v>
      </c>
      <c r="AM23" s="302"/>
      <c r="AN23" s="270" t="s">
        <v>41</v>
      </c>
      <c r="AO23" s="271"/>
      <c r="AP23" s="271"/>
      <c r="AQ23" s="271"/>
      <c r="AR23" s="271"/>
      <c r="AS23" s="271"/>
      <c r="AT23" s="271"/>
      <c r="AU23" s="271"/>
      <c r="AV23" s="272"/>
      <c r="AW23" s="310">
        <v>1311811111</v>
      </c>
      <c r="AX23" s="311"/>
      <c r="AY23" s="311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3"/>
      <c r="CC23" s="31"/>
      <c r="CH23" s="188">
        <v>9300</v>
      </c>
      <c r="CI23" s="191"/>
      <c r="CJ23" s="191"/>
      <c r="CK23" s="191"/>
      <c r="CL23" s="191"/>
      <c r="CM23" s="191"/>
      <c r="CN23" s="191"/>
      <c r="CO23" s="191"/>
      <c r="CP23" s="191"/>
      <c r="CQ23" s="191"/>
    </row>
    <row r="24" spans="2:95" ht="18.75" customHeight="1">
      <c r="B24" s="30"/>
      <c r="D24" s="275" t="s">
        <v>42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81" t="s">
        <v>64</v>
      </c>
      <c r="R24" s="282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4"/>
      <c r="AL24" s="303"/>
      <c r="AM24" s="304"/>
      <c r="AN24" s="295" t="s">
        <v>43</v>
      </c>
      <c r="AO24" s="296"/>
      <c r="AP24" s="296"/>
      <c r="AQ24" s="296"/>
      <c r="AR24" s="296"/>
      <c r="AS24" s="296"/>
      <c r="AT24" s="296"/>
      <c r="AU24" s="296"/>
      <c r="AV24" s="296"/>
      <c r="AW24" s="341" t="s">
        <v>91</v>
      </c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3"/>
      <c r="CC24" s="31"/>
      <c r="CH24" s="188">
        <v>4600</v>
      </c>
      <c r="CI24" s="191"/>
      <c r="CJ24" s="191"/>
      <c r="CK24" s="191"/>
      <c r="CL24" s="191"/>
      <c r="CM24" s="191"/>
      <c r="CN24" s="191"/>
      <c r="CO24" s="191"/>
      <c r="CP24" s="191"/>
      <c r="CQ24" s="191"/>
    </row>
    <row r="25" spans="2:94" ht="18.75" customHeight="1">
      <c r="B25" s="30"/>
      <c r="D25" s="278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80"/>
      <c r="Q25" s="285"/>
      <c r="R25" s="286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8"/>
      <c r="AL25" s="303"/>
      <c r="AM25" s="304"/>
      <c r="AN25" s="297"/>
      <c r="AO25" s="298"/>
      <c r="AP25" s="298"/>
      <c r="AQ25" s="298"/>
      <c r="AR25" s="298"/>
      <c r="AS25" s="298"/>
      <c r="AT25" s="298"/>
      <c r="AU25" s="298"/>
      <c r="AV25" s="298"/>
      <c r="AW25" s="344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6"/>
      <c r="CC25" s="31"/>
      <c r="CH25" s="84"/>
      <c r="CI25" s="192"/>
      <c r="CJ25" s="192"/>
      <c r="CK25" s="192"/>
      <c r="CL25" s="192"/>
      <c r="CM25" s="192"/>
      <c r="CN25" s="192"/>
      <c r="CO25" s="192"/>
      <c r="CP25" s="192"/>
    </row>
    <row r="26" spans="2:94" ht="18.75" customHeight="1">
      <c r="B26" s="30"/>
      <c r="D26" s="275" t="s">
        <v>44</v>
      </c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7"/>
      <c r="Q26" s="289" t="s">
        <v>63</v>
      </c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1"/>
      <c r="AL26" s="303"/>
      <c r="AM26" s="304"/>
      <c r="AN26" s="297"/>
      <c r="AO26" s="298"/>
      <c r="AP26" s="298"/>
      <c r="AQ26" s="298"/>
      <c r="AR26" s="298"/>
      <c r="AS26" s="298"/>
      <c r="AT26" s="298"/>
      <c r="AU26" s="298"/>
      <c r="AV26" s="298"/>
      <c r="AW26" s="344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6"/>
      <c r="CC26" s="31"/>
      <c r="CH26" s="84"/>
      <c r="CI26" s="192"/>
      <c r="CJ26" s="192"/>
      <c r="CK26" s="192"/>
      <c r="CL26" s="192"/>
      <c r="CM26" s="192"/>
      <c r="CN26" s="192"/>
      <c r="CO26" s="192"/>
      <c r="CP26" s="192"/>
    </row>
    <row r="27" spans="2:94" ht="18.75" customHeight="1">
      <c r="B27" s="30"/>
      <c r="D27" s="275" t="s">
        <v>45</v>
      </c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7"/>
      <c r="Q27" s="314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6"/>
      <c r="AL27" s="303"/>
      <c r="AM27" s="304"/>
      <c r="AN27" s="297"/>
      <c r="AO27" s="298"/>
      <c r="AP27" s="298"/>
      <c r="AQ27" s="298"/>
      <c r="AR27" s="298"/>
      <c r="AS27" s="298"/>
      <c r="AT27" s="298"/>
      <c r="AU27" s="298"/>
      <c r="AV27" s="298"/>
      <c r="AW27" s="344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6"/>
      <c r="CC27" s="31"/>
      <c r="CG27" s="84"/>
      <c r="CH27" s="84"/>
      <c r="CI27" s="192"/>
      <c r="CJ27" s="192"/>
      <c r="CK27" s="192"/>
      <c r="CL27" s="192"/>
      <c r="CM27" s="192"/>
      <c r="CN27" s="192"/>
      <c r="CO27" s="192"/>
      <c r="CP27" s="192"/>
    </row>
    <row r="28" spans="2:85" ht="18.75" customHeight="1">
      <c r="B28" s="30"/>
      <c r="D28" s="307" t="s">
        <v>46</v>
      </c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9"/>
      <c r="Q28" s="289" t="s">
        <v>86</v>
      </c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1"/>
      <c r="AL28" s="303"/>
      <c r="AM28" s="304"/>
      <c r="AN28" s="297"/>
      <c r="AO28" s="298"/>
      <c r="AP28" s="298"/>
      <c r="AQ28" s="298"/>
      <c r="AR28" s="298"/>
      <c r="AS28" s="298"/>
      <c r="AT28" s="298"/>
      <c r="AU28" s="298"/>
      <c r="AV28" s="298"/>
      <c r="AW28" s="344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6"/>
      <c r="CC28" s="31"/>
      <c r="CG28" s="84"/>
    </row>
    <row r="29" spans="2:94" ht="18.75" customHeight="1" thickBot="1">
      <c r="B29" s="30"/>
      <c r="D29" s="331" t="s">
        <v>47</v>
      </c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3"/>
      <c r="Q29" s="292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4"/>
      <c r="AL29" s="305"/>
      <c r="AM29" s="306"/>
      <c r="AN29" s="299"/>
      <c r="AO29" s="300"/>
      <c r="AP29" s="300"/>
      <c r="AQ29" s="300"/>
      <c r="AR29" s="300"/>
      <c r="AS29" s="300"/>
      <c r="AT29" s="300"/>
      <c r="AU29" s="300"/>
      <c r="AV29" s="300"/>
      <c r="AW29" s="347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  <c r="BW29" s="348"/>
      <c r="BX29" s="348"/>
      <c r="BY29" s="348"/>
      <c r="BZ29" s="349"/>
      <c r="CC29" s="31"/>
      <c r="CG29" s="84"/>
      <c r="CH29" s="85"/>
      <c r="CI29" s="193"/>
      <c r="CJ29" s="193"/>
      <c r="CK29" s="193"/>
      <c r="CL29" s="193"/>
      <c r="CM29" s="193"/>
      <c r="CN29" s="193"/>
      <c r="CO29" s="193"/>
      <c r="CP29" s="193"/>
    </row>
    <row r="30" spans="2:81" ht="8.25" customHeight="1" thickBot="1">
      <c r="B30" s="3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AL30" s="40"/>
      <c r="AM30" s="40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C30" s="31"/>
    </row>
    <row r="31" spans="2:85" ht="18.75" customHeight="1" thickBot="1">
      <c r="B31" s="30"/>
      <c r="D31" s="200" t="s">
        <v>48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327"/>
      <c r="U31" s="328">
        <v>4600</v>
      </c>
      <c r="V31" s="329"/>
      <c r="W31" s="329"/>
      <c r="X31" s="329"/>
      <c r="Y31" s="329"/>
      <c r="Z31" s="329"/>
      <c r="AA31" s="329"/>
      <c r="AB31" s="329"/>
      <c r="AC31" s="329"/>
      <c r="AD31" s="330"/>
      <c r="AE31" s="42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36"/>
      <c r="AW31" s="36"/>
      <c r="AX31" s="36"/>
      <c r="AY31" s="36"/>
      <c r="CC31" s="31"/>
      <c r="CG31" s="84"/>
    </row>
    <row r="32" spans="2:81" ht="18.75" customHeight="1" thickBot="1">
      <c r="B32" s="3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CC32" s="31"/>
    </row>
    <row r="33" spans="2:95" ht="18.75" customHeight="1" thickBot="1">
      <c r="B33" s="30"/>
      <c r="D33" s="219" t="s">
        <v>49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1">
        <v>3</v>
      </c>
      <c r="AD33" s="222"/>
      <c r="AE33" s="222"/>
      <c r="AF33" s="223"/>
      <c r="CC33" s="31"/>
      <c r="CH33" s="48"/>
      <c r="CI33" s="194"/>
      <c r="CJ33" s="194"/>
      <c r="CK33" s="194"/>
      <c r="CL33" s="194"/>
      <c r="CM33" s="194"/>
      <c r="CN33" s="194"/>
      <c r="CO33" s="194"/>
      <c r="CP33" s="194"/>
      <c r="CQ33" s="194"/>
    </row>
    <row r="34" spans="2:95" ht="5.25" customHeight="1">
      <c r="B34" s="30"/>
      <c r="D34" s="44"/>
      <c r="E34" s="45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6"/>
      <c r="CC34" s="31"/>
      <c r="CH34" s="48"/>
      <c r="CI34" s="194"/>
      <c r="CJ34" s="194"/>
      <c r="CK34" s="194"/>
      <c r="CL34" s="194"/>
      <c r="CM34" s="194"/>
      <c r="CN34" s="194"/>
      <c r="CO34" s="194"/>
      <c r="CP34" s="194"/>
      <c r="CQ34" s="194"/>
    </row>
    <row r="35" spans="2:95" s="48" customFormat="1" ht="18.75" customHeight="1">
      <c r="B35" s="47"/>
      <c r="D35" s="49"/>
      <c r="I35" s="48" t="s">
        <v>50</v>
      </c>
      <c r="BY35" s="50"/>
      <c r="CC35" s="51"/>
      <c r="CI35" s="194"/>
      <c r="CJ35" s="194"/>
      <c r="CK35" s="194"/>
      <c r="CL35" s="194"/>
      <c r="CM35" s="194"/>
      <c r="CN35" s="194"/>
      <c r="CO35" s="194"/>
      <c r="CP35" s="194"/>
      <c r="CQ35" s="194"/>
    </row>
    <row r="36" spans="2:95" s="48" customFormat="1" ht="18.75" customHeight="1">
      <c r="B36" s="47"/>
      <c r="D36" s="49"/>
      <c r="I36" s="48" t="s">
        <v>51</v>
      </c>
      <c r="BY36" s="50"/>
      <c r="CC36" s="51"/>
      <c r="CH36" s="36"/>
      <c r="CI36" s="195"/>
      <c r="CJ36" s="195"/>
      <c r="CK36" s="195"/>
      <c r="CL36" s="195"/>
      <c r="CM36" s="195"/>
      <c r="CN36" s="195"/>
      <c r="CO36" s="195"/>
      <c r="CP36" s="195"/>
      <c r="CQ36" s="195"/>
    </row>
    <row r="37" spans="2:95" s="48" customFormat="1" ht="18.75" customHeight="1">
      <c r="B37" s="47"/>
      <c r="D37" s="49"/>
      <c r="I37" s="48" t="s">
        <v>52</v>
      </c>
      <c r="BY37" s="50"/>
      <c r="CC37" s="51"/>
      <c r="CH37" s="26"/>
      <c r="CI37" s="190"/>
      <c r="CJ37" s="190"/>
      <c r="CK37" s="190"/>
      <c r="CL37" s="190"/>
      <c r="CM37" s="190"/>
      <c r="CN37" s="190"/>
      <c r="CO37" s="190"/>
      <c r="CP37" s="190"/>
      <c r="CQ37" s="190"/>
    </row>
    <row r="38" spans="2:95" s="36" customFormat="1" ht="7.5" customHeight="1" thickBot="1">
      <c r="B38" s="52"/>
      <c r="D38" s="53"/>
      <c r="E38" s="54"/>
      <c r="F38" s="54"/>
      <c r="G38" s="54"/>
      <c r="H38" s="5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6"/>
      <c r="CC38" s="57"/>
      <c r="CH38" s="26"/>
      <c r="CI38" s="190"/>
      <c r="CJ38" s="190"/>
      <c r="CK38" s="190"/>
      <c r="CL38" s="190"/>
      <c r="CM38" s="190"/>
      <c r="CN38" s="190"/>
      <c r="CO38" s="190"/>
      <c r="CP38" s="190"/>
      <c r="CQ38" s="190"/>
    </row>
    <row r="39" spans="2:81" ht="9" customHeight="1" thickBot="1">
      <c r="B39" s="3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CC39" s="31"/>
    </row>
    <row r="40" spans="2:81" ht="18.75" customHeight="1" thickBot="1">
      <c r="B40" s="30"/>
      <c r="D40" s="317" t="s">
        <v>53</v>
      </c>
      <c r="E40" s="318"/>
      <c r="F40" s="251" t="s">
        <v>54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3"/>
      <c r="S40" s="200">
        <v>1</v>
      </c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2"/>
      <c r="AE40" s="200">
        <v>2</v>
      </c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2"/>
      <c r="AQ40" s="200">
        <v>3</v>
      </c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  <c r="BC40" s="200">
        <v>4</v>
      </c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2"/>
      <c r="BO40" s="200">
        <v>5</v>
      </c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2"/>
      <c r="CC40" s="31"/>
    </row>
    <row r="41" spans="2:81" ht="18.75" customHeight="1">
      <c r="B41" s="30"/>
      <c r="D41" s="319"/>
      <c r="E41" s="320"/>
      <c r="F41" s="254" t="s">
        <v>55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6"/>
      <c r="S41" s="203" t="str">
        <f>TRIM(AW23)</f>
        <v>1311811111</v>
      </c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5"/>
      <c r="AE41" s="209">
        <v>1311822222</v>
      </c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1"/>
      <c r="AQ41" s="209">
        <v>1311833333</v>
      </c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1"/>
      <c r="BC41" s="209">
        <v>1311844444</v>
      </c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1"/>
      <c r="BO41" s="209">
        <v>1311855555</v>
      </c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1"/>
      <c r="CC41" s="31"/>
    </row>
    <row r="42" spans="2:81" ht="18.75" customHeight="1">
      <c r="B42" s="30"/>
      <c r="D42" s="319"/>
      <c r="E42" s="320"/>
      <c r="F42" s="236" t="s">
        <v>56</v>
      </c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7"/>
      <c r="S42" s="242" t="str">
        <f>TRIM(AW24)</f>
        <v>放課後等デイA
（荒川一郎）</v>
      </c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4"/>
      <c r="AE42" s="261" t="s">
        <v>88</v>
      </c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3"/>
      <c r="AQ42" s="261" t="s">
        <v>89</v>
      </c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3"/>
      <c r="BC42" s="261" t="s">
        <v>90</v>
      </c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3"/>
      <c r="BO42" s="261" t="s">
        <v>92</v>
      </c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3"/>
      <c r="CC42" s="31"/>
    </row>
    <row r="43" spans="2:81" ht="18.75" customHeight="1">
      <c r="B43" s="30"/>
      <c r="D43" s="319"/>
      <c r="E43" s="320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9"/>
      <c r="S43" s="245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7"/>
      <c r="AE43" s="264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6"/>
      <c r="AQ43" s="264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6"/>
      <c r="BC43" s="264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6"/>
      <c r="BO43" s="264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6"/>
      <c r="CC43" s="31"/>
    </row>
    <row r="44" spans="2:81" ht="18.75" customHeight="1">
      <c r="B44" s="30"/>
      <c r="D44" s="319"/>
      <c r="E44" s="32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  <c r="S44" s="248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50"/>
      <c r="AE44" s="267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9"/>
      <c r="AQ44" s="267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9"/>
      <c r="BC44" s="267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9"/>
      <c r="BO44" s="267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9"/>
      <c r="CC44" s="31"/>
    </row>
    <row r="45" spans="2:81" ht="19.5" customHeight="1" thickBot="1">
      <c r="B45" s="30"/>
      <c r="D45" s="319"/>
      <c r="E45" s="320"/>
      <c r="F45" s="337" t="s">
        <v>14</v>
      </c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9"/>
      <c r="S45" s="224">
        <v>10000</v>
      </c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6"/>
      <c r="AE45" s="368">
        <v>8000</v>
      </c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70"/>
      <c r="AQ45" s="224">
        <v>5000</v>
      </c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6"/>
      <c r="BC45" s="224">
        <v>3000</v>
      </c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6"/>
      <c r="BO45" s="224">
        <v>20000</v>
      </c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6"/>
      <c r="CC45" s="31"/>
    </row>
    <row r="46" spans="2:81" ht="19.5" customHeight="1" thickBot="1">
      <c r="B46" s="30"/>
      <c r="D46" s="319"/>
      <c r="E46" s="321"/>
      <c r="F46" s="230" t="s">
        <v>79</v>
      </c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2"/>
      <c r="S46" s="233">
        <v>0.1</v>
      </c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5"/>
      <c r="AE46" s="233">
        <v>0.1</v>
      </c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5"/>
      <c r="AQ46" s="233">
        <v>0.1</v>
      </c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5"/>
      <c r="BC46" s="233">
        <v>0.1</v>
      </c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5"/>
      <c r="BO46" s="233">
        <v>0.05</v>
      </c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350"/>
      <c r="CC46" s="31"/>
    </row>
    <row r="47" spans="2:81" ht="19.5" customHeight="1" thickBot="1">
      <c r="B47" s="30"/>
      <c r="D47" s="319"/>
      <c r="E47" s="320"/>
      <c r="F47" s="324" t="s">
        <v>57</v>
      </c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6"/>
      <c r="S47" s="212">
        <f>MIN($U$31,ROUNDDOWN(S45*S46,0))</f>
        <v>1000</v>
      </c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4"/>
      <c r="AE47" s="212">
        <f>MIN($U$31,ROUNDDOWN(AE45*AE46,0))</f>
        <v>800</v>
      </c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4"/>
      <c r="AQ47" s="212">
        <f>MIN($U$31,ROUNDDOWN(AQ45*AQ46,0))</f>
        <v>500</v>
      </c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4"/>
      <c r="BC47" s="212">
        <f>MIN($U$31,ROUNDDOWN(BC45*BC46,0))</f>
        <v>300</v>
      </c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4"/>
      <c r="BO47" s="212">
        <f>MIN($U$31,ROUNDDOWN(BO45*BO46,0))</f>
        <v>1000</v>
      </c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4"/>
      <c r="CC47" s="31"/>
    </row>
    <row r="48" spans="2:81" ht="19.5" customHeight="1" thickBot="1">
      <c r="B48" s="30"/>
      <c r="D48" s="322"/>
      <c r="E48" s="323"/>
      <c r="F48" s="334" t="s">
        <v>58</v>
      </c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6"/>
      <c r="S48" s="227">
        <f>MIN(U30,S47)</f>
        <v>1000</v>
      </c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9"/>
      <c r="AE48" s="227">
        <f>MIN($U$31-$S$48,AE47)</f>
        <v>800</v>
      </c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9"/>
      <c r="AQ48" s="227">
        <f>MIN($U$31-$S$48-$AE$48,AQ47)</f>
        <v>500</v>
      </c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9"/>
      <c r="BC48" s="227">
        <f>MIN($U$31-$S$48-$AE$48-$AQ$48,BC47)</f>
        <v>300</v>
      </c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9"/>
      <c r="BO48" s="227">
        <f>MIN($U$31-$S$48-$AE$48-$AQ$48-$BC$48,BO47)</f>
        <v>1000</v>
      </c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9"/>
      <c r="CC48" s="31"/>
    </row>
    <row r="49" spans="2:81" ht="9" customHeight="1" thickBot="1">
      <c r="B49" s="30"/>
      <c r="D49" s="59"/>
      <c r="E49" s="59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C49" s="31"/>
    </row>
    <row r="50" spans="2:81" ht="18.75" customHeight="1" thickBot="1">
      <c r="B50" s="30"/>
      <c r="D50" s="317" t="s">
        <v>53</v>
      </c>
      <c r="E50" s="318"/>
      <c r="F50" s="251" t="s">
        <v>54</v>
      </c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00">
        <v>6</v>
      </c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2"/>
      <c r="AE50" s="200">
        <v>7</v>
      </c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2"/>
      <c r="AQ50" s="200">
        <v>8</v>
      </c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2"/>
      <c r="BC50" s="200">
        <v>9</v>
      </c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2"/>
      <c r="BO50" s="359" t="s">
        <v>59</v>
      </c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1"/>
      <c r="CC50" s="31"/>
    </row>
    <row r="51" spans="2:81" ht="18.75" customHeight="1">
      <c r="B51" s="30"/>
      <c r="D51" s="319"/>
      <c r="E51" s="320"/>
      <c r="F51" s="254" t="s">
        <v>55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340"/>
      <c r="S51" s="206">
        <v>1311866666</v>
      </c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8"/>
      <c r="AE51" s="206">
        <v>1311877777</v>
      </c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8"/>
      <c r="AQ51" s="206">
        <v>1311888888</v>
      </c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8"/>
      <c r="BC51" s="206">
        <v>1311899999</v>
      </c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8"/>
      <c r="BO51" s="362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4"/>
      <c r="CC51" s="31"/>
    </row>
    <row r="52" spans="2:81" ht="18.75" customHeight="1">
      <c r="B52" s="30"/>
      <c r="D52" s="319"/>
      <c r="E52" s="320"/>
      <c r="F52" s="236" t="s">
        <v>56</v>
      </c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61" t="s">
        <v>93</v>
      </c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3"/>
      <c r="AE52" s="261" t="s">
        <v>94</v>
      </c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3"/>
      <c r="AQ52" s="261" t="s">
        <v>95</v>
      </c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3"/>
      <c r="BC52" s="261" t="s">
        <v>96</v>
      </c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3"/>
      <c r="BO52" s="362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4"/>
      <c r="CC52" s="31"/>
    </row>
    <row r="53" spans="2:81" ht="18.75" customHeight="1">
      <c r="B53" s="30"/>
      <c r="D53" s="319"/>
      <c r="E53" s="320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64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6"/>
      <c r="AE53" s="264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6"/>
      <c r="AQ53" s="264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6"/>
      <c r="BC53" s="264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6"/>
      <c r="BO53" s="362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4"/>
      <c r="CC53" s="31"/>
    </row>
    <row r="54" spans="2:81" ht="18.75" customHeight="1" thickBot="1">
      <c r="B54" s="30"/>
      <c r="D54" s="319"/>
      <c r="E54" s="32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67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9"/>
      <c r="AE54" s="267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9"/>
      <c r="AQ54" s="267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9"/>
      <c r="BC54" s="267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9"/>
      <c r="BO54" s="365"/>
      <c r="BP54" s="366"/>
      <c r="BQ54" s="366"/>
      <c r="BR54" s="366"/>
      <c r="BS54" s="366"/>
      <c r="BT54" s="366"/>
      <c r="BU54" s="366"/>
      <c r="BV54" s="366"/>
      <c r="BW54" s="366"/>
      <c r="BX54" s="366"/>
      <c r="BY54" s="366"/>
      <c r="BZ54" s="367"/>
      <c r="CC54" s="31"/>
    </row>
    <row r="55" spans="2:81" ht="19.5" customHeight="1" thickBot="1">
      <c r="B55" s="30"/>
      <c r="D55" s="319"/>
      <c r="E55" s="320"/>
      <c r="F55" s="337" t="s">
        <v>14</v>
      </c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9"/>
      <c r="S55" s="224">
        <v>16000</v>
      </c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6"/>
      <c r="AE55" s="224">
        <v>5000</v>
      </c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6"/>
      <c r="AQ55" s="224">
        <v>3000</v>
      </c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6"/>
      <c r="BC55" s="224">
        <v>2000</v>
      </c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6"/>
      <c r="BO55" s="257">
        <f>SUM(S45:BZ45,S55:BN55)</f>
        <v>72000</v>
      </c>
      <c r="BP55" s="258"/>
      <c r="BQ55" s="259"/>
      <c r="BR55" s="259"/>
      <c r="BS55" s="259"/>
      <c r="BT55" s="259"/>
      <c r="BU55" s="259"/>
      <c r="BV55" s="259"/>
      <c r="BW55" s="259"/>
      <c r="BX55" s="259"/>
      <c r="BY55" s="259"/>
      <c r="BZ55" s="260"/>
      <c r="CC55" s="31"/>
    </row>
    <row r="56" spans="2:81" ht="19.5" customHeight="1" thickBot="1">
      <c r="B56" s="30"/>
      <c r="D56" s="319"/>
      <c r="E56" s="321"/>
      <c r="F56" s="230" t="s">
        <v>79</v>
      </c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2"/>
      <c r="S56" s="233">
        <v>0.05</v>
      </c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5"/>
      <c r="AE56" s="233">
        <v>0.05</v>
      </c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5"/>
      <c r="AQ56" s="233">
        <v>0.05</v>
      </c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5"/>
      <c r="BC56" s="233">
        <v>0.05</v>
      </c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350"/>
      <c r="BO56" s="357" t="s">
        <v>80</v>
      </c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8"/>
      <c r="CC56" s="31"/>
    </row>
    <row r="57" spans="2:81" ht="19.5" customHeight="1" thickBot="1">
      <c r="B57" s="30"/>
      <c r="D57" s="319"/>
      <c r="E57" s="320"/>
      <c r="F57" s="324" t="s">
        <v>57</v>
      </c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6"/>
      <c r="S57" s="212">
        <f>MIN($U$31,ROUNDDOWN(S55*S56,0))</f>
        <v>800</v>
      </c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4"/>
      <c r="AE57" s="212">
        <f>MIN($U$31,ROUNDDOWN(AE55*AE56,0))</f>
        <v>250</v>
      </c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4"/>
      <c r="AQ57" s="212">
        <f>MIN($U$31,ROUNDDOWN(AQ55*AQ56,0))</f>
        <v>150</v>
      </c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4"/>
      <c r="BC57" s="212">
        <f>MIN($U$31,ROUNDDOWN(BC55*BC56,0))</f>
        <v>100</v>
      </c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4"/>
      <c r="BO57" s="215">
        <f>SUM(S47:BZ47,S57:BN57)</f>
        <v>4900</v>
      </c>
      <c r="BP57" s="216"/>
      <c r="BQ57" s="217"/>
      <c r="BR57" s="217"/>
      <c r="BS57" s="217"/>
      <c r="BT57" s="217"/>
      <c r="BU57" s="217"/>
      <c r="BV57" s="217"/>
      <c r="BW57" s="217"/>
      <c r="BX57" s="217"/>
      <c r="BY57" s="217"/>
      <c r="BZ57" s="218"/>
      <c r="CC57" s="31"/>
    </row>
    <row r="58" spans="2:81" ht="19.5" customHeight="1" thickBot="1">
      <c r="B58" s="30"/>
      <c r="D58" s="322"/>
      <c r="E58" s="323"/>
      <c r="F58" s="334" t="s">
        <v>58</v>
      </c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6"/>
      <c r="S58" s="227">
        <f>MIN($U$31-$S$48-$AE$48-$AQ$48-$BC$48-$BO$48,S57)</f>
        <v>800</v>
      </c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9"/>
      <c r="AE58" s="227">
        <f>MIN($U$31-$S$48-$AE$48-$AQ$48-$BC$48-$BO$48-$S$58,AE57)</f>
        <v>200</v>
      </c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9"/>
      <c r="AQ58" s="227">
        <f>MIN($U$31-$S$48-$AE$48-$AQ$48-$BC$48-$BO$48-$S$58-$AE$58,AQ57)</f>
        <v>0</v>
      </c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9"/>
      <c r="BC58" s="227">
        <f>MIN($U$31-$S$48-$AE$48-$AQ$48-$BC$48-$BO$48-$S$58-$AE$58-$AQ$58,BC57)</f>
        <v>0</v>
      </c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9"/>
      <c r="BO58" s="215">
        <f>SUM(S48:BZ48,S58:BN58)</f>
        <v>4600</v>
      </c>
      <c r="BP58" s="216"/>
      <c r="BQ58" s="217"/>
      <c r="BR58" s="217"/>
      <c r="BS58" s="217"/>
      <c r="BT58" s="217"/>
      <c r="BU58" s="217"/>
      <c r="BV58" s="217"/>
      <c r="BW58" s="217"/>
      <c r="BX58" s="217"/>
      <c r="BY58" s="217"/>
      <c r="BZ58" s="218"/>
      <c r="CC58" s="31"/>
    </row>
    <row r="59" spans="2:81" ht="18.75" customHeight="1">
      <c r="B59" s="30"/>
      <c r="CC59" s="31"/>
    </row>
    <row r="60" spans="2:81" ht="18.75" customHeight="1">
      <c r="B60" s="30"/>
      <c r="CC60" s="31"/>
    </row>
    <row r="61" spans="2:81" ht="18.75" customHeight="1">
      <c r="B61" s="30"/>
      <c r="CC61" s="31"/>
    </row>
    <row r="62" spans="2:81" ht="18.75" customHeight="1">
      <c r="B62" s="30"/>
      <c r="CC62" s="31"/>
    </row>
    <row r="63" spans="2:81" ht="18.75" customHeight="1"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3"/>
    </row>
  </sheetData>
  <sheetProtection selectLockedCells="1"/>
  <mergeCells count="109">
    <mergeCell ref="F58:R58"/>
    <mergeCell ref="S58:AD58"/>
    <mergeCell ref="AE58:AP58"/>
    <mergeCell ref="AQ58:BB58"/>
    <mergeCell ref="BC58:BN58"/>
    <mergeCell ref="BO58:BZ58"/>
    <mergeCell ref="F57:R57"/>
    <mergeCell ref="S57:AD57"/>
    <mergeCell ref="AE57:AP57"/>
    <mergeCell ref="AQ57:BB57"/>
    <mergeCell ref="BC57:BN57"/>
    <mergeCell ref="BO57:BZ57"/>
    <mergeCell ref="AQ55:BB55"/>
    <mergeCell ref="BC55:BN55"/>
    <mergeCell ref="BO55:BZ55"/>
    <mergeCell ref="F56:R56"/>
    <mergeCell ref="S56:AD56"/>
    <mergeCell ref="AE56:AP56"/>
    <mergeCell ref="AQ56:BB56"/>
    <mergeCell ref="BC56:BN56"/>
    <mergeCell ref="BO56:BZ56"/>
    <mergeCell ref="BO50:BZ54"/>
    <mergeCell ref="F51:R51"/>
    <mergeCell ref="S51:AD51"/>
    <mergeCell ref="AE51:AP51"/>
    <mergeCell ref="AQ51:BB51"/>
    <mergeCell ref="BC51:BN51"/>
    <mergeCell ref="F52:R54"/>
    <mergeCell ref="S52:AD54"/>
    <mergeCell ref="AE52:AP54"/>
    <mergeCell ref="AQ52:BB54"/>
    <mergeCell ref="D50:E58"/>
    <mergeCell ref="F50:R50"/>
    <mergeCell ref="S50:AD50"/>
    <mergeCell ref="AE50:AP50"/>
    <mergeCell ref="AQ50:BB50"/>
    <mergeCell ref="BC50:BN50"/>
    <mergeCell ref="BC52:BN54"/>
    <mergeCell ref="F55:R55"/>
    <mergeCell ref="S55:AD55"/>
    <mergeCell ref="AE55:AP55"/>
    <mergeCell ref="BO47:BZ47"/>
    <mergeCell ref="F48:R48"/>
    <mergeCell ref="S48:AD48"/>
    <mergeCell ref="AE48:AP48"/>
    <mergeCell ref="AQ48:BB48"/>
    <mergeCell ref="BC48:BN48"/>
    <mergeCell ref="BO48:BZ48"/>
    <mergeCell ref="S46:AD46"/>
    <mergeCell ref="AE46:AP46"/>
    <mergeCell ref="AQ46:BB46"/>
    <mergeCell ref="BC46:BN46"/>
    <mergeCell ref="BO46:BZ46"/>
    <mergeCell ref="F47:R47"/>
    <mergeCell ref="S47:AD47"/>
    <mergeCell ref="AE47:AP47"/>
    <mergeCell ref="AQ47:BB47"/>
    <mergeCell ref="BC47:BN47"/>
    <mergeCell ref="AQ42:BB44"/>
    <mergeCell ref="BC42:BN44"/>
    <mergeCell ref="BO42:BZ44"/>
    <mergeCell ref="F45:R45"/>
    <mergeCell ref="S45:AD45"/>
    <mergeCell ref="AE45:AP45"/>
    <mergeCell ref="AQ45:BB45"/>
    <mergeCell ref="BC45:BN45"/>
    <mergeCell ref="BO45:BZ45"/>
    <mergeCell ref="AQ40:BB40"/>
    <mergeCell ref="BC40:BN40"/>
    <mergeCell ref="BO40:BZ40"/>
    <mergeCell ref="F41:R41"/>
    <mergeCell ref="S41:AD41"/>
    <mergeCell ref="AE41:AP41"/>
    <mergeCell ref="AQ41:BB41"/>
    <mergeCell ref="BC41:BN41"/>
    <mergeCell ref="BO41:BZ41"/>
    <mergeCell ref="D33:AB33"/>
    <mergeCell ref="AC33:AF33"/>
    <mergeCell ref="D40:E48"/>
    <mergeCell ref="F40:R40"/>
    <mergeCell ref="S40:AD40"/>
    <mergeCell ref="AE40:AP40"/>
    <mergeCell ref="F42:R44"/>
    <mergeCell ref="S42:AD44"/>
    <mergeCell ref="AE42:AP44"/>
    <mergeCell ref="F46:R46"/>
    <mergeCell ref="Q26:AJ27"/>
    <mergeCell ref="D27:P27"/>
    <mergeCell ref="D28:P28"/>
    <mergeCell ref="Q28:AJ29"/>
    <mergeCell ref="D29:P29"/>
    <mergeCell ref="D31:T31"/>
    <mergeCell ref="U31:AD31"/>
    <mergeCell ref="D23:P23"/>
    <mergeCell ref="Q23:AJ23"/>
    <mergeCell ref="AL23:AM29"/>
    <mergeCell ref="AN23:AV23"/>
    <mergeCell ref="AW23:BZ23"/>
    <mergeCell ref="D24:P25"/>
    <mergeCell ref="Q24:AJ25"/>
    <mergeCell ref="AN24:AV29"/>
    <mergeCell ref="AW24:BZ29"/>
    <mergeCell ref="D26:P26"/>
    <mergeCell ref="D19:BZ19"/>
    <mergeCell ref="BC21:BG21"/>
    <mergeCell ref="BH21:BM21"/>
    <mergeCell ref="BN21:BP21"/>
    <mergeCell ref="BQ21:BV21"/>
    <mergeCell ref="BW21:BZ21"/>
  </mergeCells>
  <dataValidations count="2">
    <dataValidation type="list" allowBlank="1" showInputMessage="1" showErrorMessage="1" sqref="S46:BZ46 S56:BN56">
      <formula1>"5/100,10/100"</formula1>
    </dataValidation>
    <dataValidation type="list" allowBlank="1" showInputMessage="1" showErrorMessage="1" sqref="CR19 U31:AD31">
      <formula1>$CH$23:$CH$24</formula1>
    </dataValidation>
  </dataValidations>
  <printOptions horizontalCentered="1" verticalCentered="1"/>
  <pageMargins left="0" right="0" top="0" bottom="0" header="0.11811023622047245" footer="0.11811023622047245"/>
  <pageSetup horizontalDpi="300" verticalDpi="300" orientation="portrait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46"/>
  <sheetViews>
    <sheetView view="pageBreakPreview" zoomScaleSheetLayoutView="100" zoomScalePageLayoutView="0" workbookViewId="0" topLeftCell="A3">
      <selection activeCell="U14" sqref="U14:AD14"/>
    </sheetView>
  </sheetViews>
  <sheetFormatPr defaultColWidth="1.25" defaultRowHeight="18.75" customHeight="1"/>
  <cols>
    <col min="1" max="84" width="1.25" style="26" customWidth="1"/>
    <col min="85" max="85" width="10.375" style="26" customWidth="1"/>
    <col min="86" max="94" width="1.25" style="190" customWidth="1"/>
    <col min="95" max="16384" width="1.25" style="26" customWidth="1"/>
  </cols>
  <sheetData>
    <row r="1" spans="2:81" ht="12" customHeight="1"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9"/>
    </row>
    <row r="2" spans="2:81" ht="18.75" customHeight="1">
      <c r="B2" s="30"/>
      <c r="D2" s="199" t="s">
        <v>37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C2" s="31"/>
    </row>
    <row r="3" spans="1:81" ht="6.75" customHeight="1" thickBot="1">
      <c r="A3" s="32"/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CC3" s="31"/>
    </row>
    <row r="4" spans="1:81" ht="18.75" customHeight="1" thickBot="1">
      <c r="A4" s="32"/>
      <c r="B4" s="33"/>
      <c r="C4" s="3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BC4" s="393" t="s">
        <v>99</v>
      </c>
      <c r="BD4" s="394"/>
      <c r="BE4" s="394"/>
      <c r="BF4" s="394"/>
      <c r="BG4" s="394"/>
      <c r="BH4" s="390"/>
      <c r="BI4" s="391"/>
      <c r="BJ4" s="391"/>
      <c r="BK4" s="391"/>
      <c r="BL4" s="391"/>
      <c r="BM4" s="392"/>
      <c r="BN4" s="355" t="s">
        <v>38</v>
      </c>
      <c r="BO4" s="355"/>
      <c r="BP4" s="355"/>
      <c r="BQ4" s="390"/>
      <c r="BR4" s="391"/>
      <c r="BS4" s="391"/>
      <c r="BT4" s="391"/>
      <c r="BU4" s="391"/>
      <c r="BV4" s="392"/>
      <c r="BW4" s="355" t="s">
        <v>39</v>
      </c>
      <c r="BX4" s="355"/>
      <c r="BY4" s="355"/>
      <c r="BZ4" s="356"/>
      <c r="CC4" s="31"/>
    </row>
    <row r="5" spans="2:81" ht="8.25" customHeight="1" thickBot="1">
      <c r="B5" s="30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CC5" s="31"/>
    </row>
    <row r="6" spans="2:81" ht="18.75" customHeight="1">
      <c r="B6" s="30"/>
      <c r="D6" s="273" t="s">
        <v>13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407">
        <v>131181</v>
      </c>
      <c r="R6" s="408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10"/>
      <c r="AL6" s="301" t="s">
        <v>40</v>
      </c>
      <c r="AM6" s="302"/>
      <c r="AN6" s="270" t="s">
        <v>41</v>
      </c>
      <c r="AO6" s="271"/>
      <c r="AP6" s="271"/>
      <c r="AQ6" s="271"/>
      <c r="AR6" s="271"/>
      <c r="AS6" s="271"/>
      <c r="AT6" s="271"/>
      <c r="AU6" s="271"/>
      <c r="AV6" s="272"/>
      <c r="AW6" s="374"/>
      <c r="AX6" s="375"/>
      <c r="AY6" s="375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6"/>
      <c r="BW6" s="376"/>
      <c r="BX6" s="376"/>
      <c r="BY6" s="376"/>
      <c r="BZ6" s="377"/>
      <c r="CC6" s="31"/>
    </row>
    <row r="7" spans="2:81" ht="18.75" customHeight="1">
      <c r="B7" s="30"/>
      <c r="D7" s="275" t="s">
        <v>42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7"/>
      <c r="Q7" s="438"/>
      <c r="R7" s="439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1"/>
      <c r="AL7" s="303"/>
      <c r="AM7" s="304"/>
      <c r="AN7" s="295" t="s">
        <v>43</v>
      </c>
      <c r="AO7" s="296"/>
      <c r="AP7" s="296"/>
      <c r="AQ7" s="296"/>
      <c r="AR7" s="296"/>
      <c r="AS7" s="296"/>
      <c r="AT7" s="296"/>
      <c r="AU7" s="296"/>
      <c r="AV7" s="296"/>
      <c r="AW7" s="341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3"/>
      <c r="CC7" s="31"/>
    </row>
    <row r="8" spans="2:81" ht="18.75" customHeight="1" thickBot="1">
      <c r="B8" s="30"/>
      <c r="D8" s="278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80"/>
      <c r="Q8" s="442"/>
      <c r="R8" s="443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5"/>
      <c r="AL8" s="303"/>
      <c r="AM8" s="304"/>
      <c r="AN8" s="297"/>
      <c r="AO8" s="298"/>
      <c r="AP8" s="298"/>
      <c r="AQ8" s="298"/>
      <c r="AR8" s="298"/>
      <c r="AS8" s="298"/>
      <c r="AT8" s="298"/>
      <c r="AU8" s="298"/>
      <c r="AV8" s="298"/>
      <c r="AW8" s="344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6"/>
      <c r="CC8" s="31"/>
    </row>
    <row r="9" spans="2:94" ht="18.75" customHeight="1" thickBot="1">
      <c r="B9" s="30"/>
      <c r="D9" s="275" t="s">
        <v>44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7"/>
      <c r="Q9" s="384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6"/>
      <c r="AL9" s="303"/>
      <c r="AM9" s="304"/>
      <c r="AN9" s="297"/>
      <c r="AO9" s="298"/>
      <c r="AP9" s="298"/>
      <c r="AQ9" s="298"/>
      <c r="AR9" s="298"/>
      <c r="AS9" s="298"/>
      <c r="AT9" s="298"/>
      <c r="AU9" s="298"/>
      <c r="AV9" s="298"/>
      <c r="AW9" s="344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6"/>
      <c r="CC9" s="31"/>
      <c r="CG9" s="198">
        <v>4600</v>
      </c>
      <c r="CH9" s="197"/>
      <c r="CI9" s="197"/>
      <c r="CJ9" s="197"/>
      <c r="CK9" s="197"/>
      <c r="CL9" s="197"/>
      <c r="CM9" s="197"/>
      <c r="CN9" s="197"/>
      <c r="CO9" s="197"/>
      <c r="CP9" s="197"/>
    </row>
    <row r="10" spans="2:94" ht="18.75" customHeight="1" thickBot="1">
      <c r="B10" s="30"/>
      <c r="D10" s="275" t="s">
        <v>45</v>
      </c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7"/>
      <c r="Q10" s="404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6"/>
      <c r="AL10" s="303"/>
      <c r="AM10" s="304"/>
      <c r="AN10" s="297"/>
      <c r="AO10" s="298"/>
      <c r="AP10" s="298"/>
      <c r="AQ10" s="298"/>
      <c r="AR10" s="298"/>
      <c r="AS10" s="298"/>
      <c r="AT10" s="298"/>
      <c r="AU10" s="298"/>
      <c r="AV10" s="298"/>
      <c r="AW10" s="344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6"/>
      <c r="CC10" s="31"/>
      <c r="CG10" s="198">
        <v>9300</v>
      </c>
      <c r="CH10" s="197"/>
      <c r="CI10" s="197"/>
      <c r="CJ10" s="197"/>
      <c r="CK10" s="197"/>
      <c r="CL10" s="197"/>
      <c r="CM10" s="197"/>
      <c r="CN10" s="197"/>
      <c r="CO10" s="197"/>
      <c r="CP10" s="197"/>
    </row>
    <row r="11" spans="2:81" ht="18.75" customHeight="1">
      <c r="B11" s="30"/>
      <c r="D11" s="307" t="s">
        <v>46</v>
      </c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9"/>
      <c r="Q11" s="384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6"/>
      <c r="AL11" s="303"/>
      <c r="AM11" s="304"/>
      <c r="AN11" s="297"/>
      <c r="AO11" s="298"/>
      <c r="AP11" s="298"/>
      <c r="AQ11" s="298"/>
      <c r="AR11" s="298"/>
      <c r="AS11" s="298"/>
      <c r="AT11" s="298"/>
      <c r="AU11" s="298"/>
      <c r="AV11" s="298"/>
      <c r="AW11" s="344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6"/>
      <c r="CC11" s="31"/>
    </row>
    <row r="12" spans="2:81" ht="18.75" customHeight="1" thickBot="1">
      <c r="B12" s="30"/>
      <c r="D12" s="331" t="s">
        <v>47</v>
      </c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87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9"/>
      <c r="AL12" s="305"/>
      <c r="AM12" s="306"/>
      <c r="AN12" s="299"/>
      <c r="AO12" s="300"/>
      <c r="AP12" s="300"/>
      <c r="AQ12" s="300"/>
      <c r="AR12" s="300"/>
      <c r="AS12" s="300"/>
      <c r="AT12" s="300"/>
      <c r="AU12" s="300"/>
      <c r="AV12" s="300"/>
      <c r="AW12" s="347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9"/>
      <c r="CC12" s="31"/>
    </row>
    <row r="13" spans="2:81" ht="8.25" customHeight="1" thickBot="1">
      <c r="B13" s="3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AL13" s="40"/>
      <c r="AM13" s="40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C13" s="31"/>
    </row>
    <row r="14" spans="2:81" ht="18.75" customHeight="1" thickBot="1">
      <c r="B14" s="30"/>
      <c r="D14" s="200" t="s">
        <v>48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327"/>
      <c r="U14" s="381">
        <v>4600</v>
      </c>
      <c r="V14" s="382"/>
      <c r="W14" s="382"/>
      <c r="X14" s="382"/>
      <c r="Y14" s="382"/>
      <c r="Z14" s="382"/>
      <c r="AA14" s="382"/>
      <c r="AB14" s="382"/>
      <c r="AC14" s="382"/>
      <c r="AD14" s="383"/>
      <c r="AE14" s="42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36"/>
      <c r="AW14" s="36"/>
      <c r="AX14" s="36"/>
      <c r="AY14" s="36"/>
      <c r="CC14" s="31"/>
    </row>
    <row r="15" spans="2:81" ht="18.75" customHeight="1" thickBot="1">
      <c r="B15" s="3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CC15" s="31"/>
    </row>
    <row r="16" spans="2:94" ht="18.75" customHeight="1" thickBot="1">
      <c r="B16" s="30"/>
      <c r="D16" s="219" t="s">
        <v>49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446"/>
      <c r="AD16" s="447"/>
      <c r="AE16" s="447"/>
      <c r="AF16" s="448"/>
      <c r="CC16" s="31"/>
      <c r="CG16" s="48"/>
      <c r="CH16" s="194"/>
      <c r="CI16" s="194"/>
      <c r="CJ16" s="194"/>
      <c r="CK16" s="194"/>
      <c r="CL16" s="194"/>
      <c r="CM16" s="194"/>
      <c r="CN16" s="194"/>
      <c r="CO16" s="194"/>
      <c r="CP16" s="194"/>
    </row>
    <row r="17" spans="2:94" ht="5.25" customHeight="1">
      <c r="B17" s="30"/>
      <c r="D17" s="44"/>
      <c r="E17" s="45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6"/>
      <c r="CC17" s="31"/>
      <c r="CG17" s="48"/>
      <c r="CH17" s="194"/>
      <c r="CI17" s="194"/>
      <c r="CJ17" s="194"/>
      <c r="CK17" s="194"/>
      <c r="CL17" s="194"/>
      <c r="CM17" s="194"/>
      <c r="CN17" s="194"/>
      <c r="CO17" s="194"/>
      <c r="CP17" s="194"/>
    </row>
    <row r="18" spans="2:94" s="48" customFormat="1" ht="18.75" customHeight="1">
      <c r="B18" s="47"/>
      <c r="D18" s="49"/>
      <c r="I18" s="48" t="s">
        <v>50</v>
      </c>
      <c r="BY18" s="50"/>
      <c r="CC18" s="51"/>
      <c r="CH18" s="194"/>
      <c r="CI18" s="194"/>
      <c r="CJ18" s="194"/>
      <c r="CK18" s="194"/>
      <c r="CL18" s="194"/>
      <c r="CM18" s="194"/>
      <c r="CN18" s="194"/>
      <c r="CO18" s="194"/>
      <c r="CP18" s="194"/>
    </row>
    <row r="19" spans="2:94" s="48" customFormat="1" ht="18.75" customHeight="1">
      <c r="B19" s="47"/>
      <c r="D19" s="49"/>
      <c r="I19" s="48" t="s">
        <v>51</v>
      </c>
      <c r="BY19" s="50"/>
      <c r="CC19" s="51"/>
      <c r="CG19" s="36"/>
      <c r="CH19" s="195"/>
      <c r="CI19" s="195"/>
      <c r="CJ19" s="195"/>
      <c r="CK19" s="195"/>
      <c r="CL19" s="195"/>
      <c r="CM19" s="195"/>
      <c r="CN19" s="195"/>
      <c r="CO19" s="195"/>
      <c r="CP19" s="195"/>
    </row>
    <row r="20" spans="2:94" s="48" customFormat="1" ht="18.75" customHeight="1">
      <c r="B20" s="47"/>
      <c r="D20" s="49"/>
      <c r="I20" s="48" t="s">
        <v>52</v>
      </c>
      <c r="BY20" s="50"/>
      <c r="CC20" s="51"/>
      <c r="CG20" s="26"/>
      <c r="CH20" s="190"/>
      <c r="CI20" s="190"/>
      <c r="CJ20" s="190"/>
      <c r="CK20" s="190"/>
      <c r="CL20" s="190"/>
      <c r="CM20" s="190"/>
      <c r="CN20" s="190"/>
      <c r="CO20" s="190"/>
      <c r="CP20" s="190"/>
    </row>
    <row r="21" spans="2:94" s="36" customFormat="1" ht="7.5" customHeight="1" thickBot="1">
      <c r="B21" s="52"/>
      <c r="D21" s="53"/>
      <c r="E21" s="54"/>
      <c r="F21" s="54"/>
      <c r="G21" s="54"/>
      <c r="H21" s="55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6"/>
      <c r="CC21" s="57"/>
      <c r="CG21" s="26"/>
      <c r="CH21" s="190"/>
      <c r="CI21" s="190"/>
      <c r="CJ21" s="190"/>
      <c r="CK21" s="190"/>
      <c r="CL21" s="190"/>
      <c r="CM21" s="190"/>
      <c r="CN21" s="190"/>
      <c r="CO21" s="190"/>
      <c r="CP21" s="190"/>
    </row>
    <row r="22" spans="2:81" ht="9" customHeight="1" thickBot="1">
      <c r="B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CC22" s="31"/>
    </row>
    <row r="23" spans="2:81" ht="18.75" customHeight="1" thickBot="1">
      <c r="B23" s="30"/>
      <c r="D23" s="317" t="s">
        <v>53</v>
      </c>
      <c r="E23" s="318"/>
      <c r="F23" s="251" t="s">
        <v>54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3"/>
      <c r="S23" s="200">
        <v>1</v>
      </c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2"/>
      <c r="AE23" s="200">
        <v>2</v>
      </c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2"/>
      <c r="AQ23" s="200">
        <v>3</v>
      </c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2"/>
      <c r="BC23" s="200">
        <v>4</v>
      </c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2"/>
      <c r="BO23" s="200">
        <v>5</v>
      </c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2"/>
      <c r="CC23" s="31"/>
    </row>
    <row r="24" spans="2:81" ht="18.75" customHeight="1">
      <c r="B24" s="30"/>
      <c r="D24" s="319"/>
      <c r="E24" s="320"/>
      <c r="F24" s="254" t="s">
        <v>55</v>
      </c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6"/>
      <c r="S24" s="203">
        <f>TRIM(AW6)</f>
      </c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5"/>
      <c r="AE24" s="378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80"/>
      <c r="AQ24" s="416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8"/>
      <c r="BC24" s="416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8"/>
      <c r="BO24" s="416"/>
      <c r="BP24" s="417"/>
      <c r="BQ24" s="417"/>
      <c r="BR24" s="417"/>
      <c r="BS24" s="417"/>
      <c r="BT24" s="417"/>
      <c r="BU24" s="417"/>
      <c r="BV24" s="417"/>
      <c r="BW24" s="417"/>
      <c r="BX24" s="417"/>
      <c r="BY24" s="417"/>
      <c r="BZ24" s="418"/>
      <c r="CC24" s="31"/>
    </row>
    <row r="25" spans="2:81" ht="18.75" customHeight="1">
      <c r="B25" s="30"/>
      <c r="D25" s="319"/>
      <c r="E25" s="320"/>
      <c r="F25" s="236" t="s">
        <v>56</v>
      </c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7"/>
      <c r="S25" s="242">
        <f>TRIM(AW7)</f>
      </c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4"/>
      <c r="AE25" s="395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7"/>
      <c r="AQ25" s="395"/>
      <c r="AR25" s="396"/>
      <c r="AS25" s="396"/>
      <c r="AT25" s="396"/>
      <c r="AU25" s="396"/>
      <c r="AV25" s="396"/>
      <c r="AW25" s="396"/>
      <c r="AX25" s="396"/>
      <c r="AY25" s="396"/>
      <c r="AZ25" s="396"/>
      <c r="BA25" s="396"/>
      <c r="BB25" s="397"/>
      <c r="BC25" s="395"/>
      <c r="BD25" s="396"/>
      <c r="BE25" s="396"/>
      <c r="BF25" s="396"/>
      <c r="BG25" s="396"/>
      <c r="BH25" s="396"/>
      <c r="BI25" s="396"/>
      <c r="BJ25" s="396"/>
      <c r="BK25" s="396"/>
      <c r="BL25" s="396"/>
      <c r="BM25" s="396"/>
      <c r="BN25" s="397"/>
      <c r="BO25" s="395"/>
      <c r="BP25" s="396"/>
      <c r="BQ25" s="396"/>
      <c r="BR25" s="396"/>
      <c r="BS25" s="396"/>
      <c r="BT25" s="396"/>
      <c r="BU25" s="396"/>
      <c r="BV25" s="396"/>
      <c r="BW25" s="396"/>
      <c r="BX25" s="396"/>
      <c r="BY25" s="396"/>
      <c r="BZ25" s="397"/>
      <c r="CC25" s="31"/>
    </row>
    <row r="26" spans="2:81" ht="18.75" customHeight="1">
      <c r="B26" s="30"/>
      <c r="D26" s="319"/>
      <c r="E26" s="320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9"/>
      <c r="S26" s="245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7"/>
      <c r="AE26" s="398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400"/>
      <c r="AQ26" s="398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400"/>
      <c r="BC26" s="398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400"/>
      <c r="BO26" s="398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400"/>
      <c r="CC26" s="31"/>
    </row>
    <row r="27" spans="2:81" ht="18.75" customHeight="1">
      <c r="B27" s="30"/>
      <c r="D27" s="319"/>
      <c r="E27" s="32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1"/>
      <c r="S27" s="248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50"/>
      <c r="AE27" s="401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3"/>
      <c r="AQ27" s="401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3"/>
      <c r="BC27" s="401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3"/>
      <c r="BO27" s="401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3"/>
      <c r="CC27" s="31"/>
    </row>
    <row r="28" spans="2:81" ht="19.5" customHeight="1">
      <c r="B28" s="30"/>
      <c r="D28" s="319"/>
      <c r="E28" s="320"/>
      <c r="F28" s="371" t="s">
        <v>14</v>
      </c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3"/>
      <c r="S28" s="419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1"/>
      <c r="AE28" s="419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1"/>
      <c r="AQ28" s="419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1"/>
      <c r="BC28" s="419"/>
      <c r="BD28" s="420"/>
      <c r="BE28" s="420"/>
      <c r="BF28" s="420"/>
      <c r="BG28" s="420"/>
      <c r="BH28" s="420"/>
      <c r="BI28" s="420"/>
      <c r="BJ28" s="420"/>
      <c r="BK28" s="420"/>
      <c r="BL28" s="420"/>
      <c r="BM28" s="420"/>
      <c r="BN28" s="421"/>
      <c r="BO28" s="419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1"/>
      <c r="CC28" s="31"/>
    </row>
    <row r="29" spans="2:81" ht="19.5" customHeight="1">
      <c r="B29" s="30"/>
      <c r="D29" s="319"/>
      <c r="E29" s="320"/>
      <c r="F29" s="435" t="s">
        <v>79</v>
      </c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  <c r="S29" s="425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7"/>
      <c r="AE29" s="425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7"/>
      <c r="AQ29" s="425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7"/>
      <c r="BC29" s="425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7"/>
      <c r="BO29" s="425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7"/>
      <c r="CC29" s="31"/>
    </row>
    <row r="30" spans="2:81" ht="19.5" customHeight="1" thickBot="1">
      <c r="B30" s="30"/>
      <c r="D30" s="319"/>
      <c r="E30" s="320"/>
      <c r="F30" s="371" t="s">
        <v>57</v>
      </c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3"/>
      <c r="S30" s="413">
        <f>MIN($U$14,ROUNDDOWN(S28*S29,0))</f>
        <v>0</v>
      </c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5"/>
      <c r="AE30" s="413">
        <f>MIN($U$14,ROUNDDOWN(AE28*AE29,0))</f>
        <v>0</v>
      </c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5"/>
      <c r="AQ30" s="413">
        <f>MIN($U$14,ROUNDDOWN(AQ28*AQ29,0))</f>
        <v>0</v>
      </c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15"/>
      <c r="BC30" s="413">
        <f>MIN($U$14,ROUNDDOWN(BC28*BC29,0))</f>
        <v>0</v>
      </c>
      <c r="BD30" s="414"/>
      <c r="BE30" s="414"/>
      <c r="BF30" s="414"/>
      <c r="BG30" s="414"/>
      <c r="BH30" s="414"/>
      <c r="BI30" s="414"/>
      <c r="BJ30" s="414"/>
      <c r="BK30" s="414"/>
      <c r="BL30" s="414"/>
      <c r="BM30" s="414"/>
      <c r="BN30" s="415"/>
      <c r="BO30" s="413">
        <f>MIN($U$14,ROUNDDOWN(BO28*BO29,0))</f>
        <v>0</v>
      </c>
      <c r="BP30" s="414"/>
      <c r="BQ30" s="414"/>
      <c r="BR30" s="414"/>
      <c r="BS30" s="414"/>
      <c r="BT30" s="414"/>
      <c r="BU30" s="414"/>
      <c r="BV30" s="414"/>
      <c r="BW30" s="414"/>
      <c r="BX30" s="414"/>
      <c r="BY30" s="414"/>
      <c r="BZ30" s="415"/>
      <c r="CC30" s="31"/>
    </row>
    <row r="31" spans="2:81" ht="19.5" customHeight="1" thickBot="1">
      <c r="B31" s="30"/>
      <c r="D31" s="322"/>
      <c r="E31" s="323"/>
      <c r="F31" s="334" t="s">
        <v>58</v>
      </c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6"/>
      <c r="S31" s="227">
        <f>MIN(U14,S30)</f>
        <v>0</v>
      </c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9"/>
      <c r="AE31" s="227">
        <f>MIN($U$14-$S$31,AE30)</f>
        <v>0</v>
      </c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9"/>
      <c r="AQ31" s="227">
        <f>MIN($U$14-$S$31-$AE$31,AQ30)</f>
        <v>0</v>
      </c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9"/>
      <c r="BC31" s="227">
        <f>MIN($U$14-$S$31-$AE$31-$AQ$31,BC30)</f>
        <v>0</v>
      </c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9"/>
      <c r="BO31" s="227">
        <f>MIN($U$14-$S$31-$AE$31-$AQ$31-$BC$31,BO30)</f>
        <v>0</v>
      </c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C31" s="31"/>
    </row>
    <row r="32" spans="2:81" ht="9" customHeight="1" thickBot="1">
      <c r="B32" s="30"/>
      <c r="D32" s="59"/>
      <c r="E32" s="5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C32" s="31"/>
    </row>
    <row r="33" spans="2:81" ht="18.75" customHeight="1" thickBot="1">
      <c r="B33" s="30"/>
      <c r="D33" s="317" t="s">
        <v>53</v>
      </c>
      <c r="E33" s="318"/>
      <c r="F33" s="251" t="s">
        <v>54</v>
      </c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00">
        <v>6</v>
      </c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2"/>
      <c r="AE33" s="200">
        <v>7</v>
      </c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2"/>
      <c r="AQ33" s="200">
        <v>8</v>
      </c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2"/>
      <c r="BC33" s="200">
        <v>9</v>
      </c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2"/>
      <c r="BO33" s="359" t="s">
        <v>59</v>
      </c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1"/>
      <c r="CC33" s="31"/>
    </row>
    <row r="34" spans="2:81" ht="18.75" customHeight="1">
      <c r="B34" s="30"/>
      <c r="D34" s="319"/>
      <c r="E34" s="320"/>
      <c r="F34" s="254" t="s">
        <v>55</v>
      </c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340"/>
      <c r="S34" s="378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80"/>
      <c r="AE34" s="378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80"/>
      <c r="AQ34" s="378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80"/>
      <c r="BC34" s="378"/>
      <c r="BD34" s="379"/>
      <c r="BE34" s="379"/>
      <c r="BF34" s="379"/>
      <c r="BG34" s="379"/>
      <c r="BH34" s="379"/>
      <c r="BI34" s="379"/>
      <c r="BJ34" s="379"/>
      <c r="BK34" s="379"/>
      <c r="BL34" s="379"/>
      <c r="BM34" s="379"/>
      <c r="BN34" s="380"/>
      <c r="BO34" s="362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4"/>
      <c r="CC34" s="31"/>
    </row>
    <row r="35" spans="2:81" ht="18.75" customHeight="1">
      <c r="B35" s="30"/>
      <c r="D35" s="319"/>
      <c r="E35" s="320"/>
      <c r="F35" s="236" t="s">
        <v>56</v>
      </c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395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7"/>
      <c r="AE35" s="395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7"/>
      <c r="AQ35" s="395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7"/>
      <c r="BC35" s="395"/>
      <c r="BD35" s="396"/>
      <c r="BE35" s="396"/>
      <c r="BF35" s="396"/>
      <c r="BG35" s="396"/>
      <c r="BH35" s="396"/>
      <c r="BI35" s="396"/>
      <c r="BJ35" s="396"/>
      <c r="BK35" s="396"/>
      <c r="BL35" s="396"/>
      <c r="BM35" s="396"/>
      <c r="BN35" s="397"/>
      <c r="BO35" s="362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4"/>
      <c r="CC35" s="31"/>
    </row>
    <row r="36" spans="2:81" ht="18.75" customHeight="1">
      <c r="B36" s="30"/>
      <c r="D36" s="319"/>
      <c r="E36" s="320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398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400"/>
      <c r="AE36" s="398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400"/>
      <c r="AQ36" s="398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400"/>
      <c r="BC36" s="398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400"/>
      <c r="BO36" s="362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4"/>
      <c r="CC36" s="31"/>
    </row>
    <row r="37" spans="2:81" ht="18.75" customHeight="1" thickBot="1">
      <c r="B37" s="30"/>
      <c r="D37" s="319"/>
      <c r="E37" s="32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401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3"/>
      <c r="AE37" s="401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3"/>
      <c r="AQ37" s="401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3"/>
      <c r="BC37" s="401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3"/>
      <c r="BO37" s="365"/>
      <c r="BP37" s="366"/>
      <c r="BQ37" s="366"/>
      <c r="BR37" s="366"/>
      <c r="BS37" s="366"/>
      <c r="BT37" s="366"/>
      <c r="BU37" s="366"/>
      <c r="BV37" s="366"/>
      <c r="BW37" s="366"/>
      <c r="BX37" s="366"/>
      <c r="BY37" s="366"/>
      <c r="BZ37" s="367"/>
      <c r="CC37" s="31"/>
    </row>
    <row r="38" spans="2:81" ht="19.5" customHeight="1">
      <c r="B38" s="30"/>
      <c r="D38" s="319"/>
      <c r="E38" s="320"/>
      <c r="F38" s="371" t="s">
        <v>14</v>
      </c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3"/>
      <c r="S38" s="419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1"/>
      <c r="AE38" s="419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1"/>
      <c r="AQ38" s="419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1"/>
      <c r="BC38" s="419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1"/>
      <c r="BO38" s="257">
        <f>SUM(S28:BZ28,S38:BN38)</f>
        <v>0</v>
      </c>
      <c r="BP38" s="258"/>
      <c r="BQ38" s="411"/>
      <c r="BR38" s="411"/>
      <c r="BS38" s="411"/>
      <c r="BT38" s="411"/>
      <c r="BU38" s="411"/>
      <c r="BV38" s="411"/>
      <c r="BW38" s="411"/>
      <c r="BX38" s="411"/>
      <c r="BY38" s="411"/>
      <c r="BZ38" s="412"/>
      <c r="CC38" s="31"/>
    </row>
    <row r="39" spans="2:81" ht="19.5" customHeight="1">
      <c r="B39" s="30"/>
      <c r="D39" s="319"/>
      <c r="E39" s="320"/>
      <c r="F39" s="435" t="s">
        <v>79</v>
      </c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7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  <c r="AE39" s="425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7"/>
      <c r="AQ39" s="425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7"/>
      <c r="BC39" s="425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7"/>
      <c r="BO39" s="449" t="s">
        <v>80</v>
      </c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  <c r="BZ39" s="358"/>
      <c r="CC39" s="31"/>
    </row>
    <row r="40" spans="2:81" ht="19.5" customHeight="1" thickBot="1">
      <c r="B40" s="30"/>
      <c r="D40" s="319"/>
      <c r="E40" s="320"/>
      <c r="F40" s="422" t="s">
        <v>57</v>
      </c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4"/>
      <c r="S40" s="430">
        <f>MIN($U$14,ROUNDDOWN(S38*S39,0))</f>
        <v>0</v>
      </c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2"/>
      <c r="AE40" s="430">
        <f>MIN($U$14,ROUNDDOWN(AE38*AE39,0))</f>
        <v>0</v>
      </c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2"/>
      <c r="AQ40" s="430">
        <f>MIN($U$14,ROUNDDOWN(AQ38*AQ39,0))</f>
        <v>0</v>
      </c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2"/>
      <c r="BC40" s="430">
        <f>MIN($U$14,ROUNDDOWN(BC38*BC39,0))</f>
        <v>0</v>
      </c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2"/>
      <c r="BO40" s="215">
        <f>SUM(S30:BZ30,S40:BN40)</f>
        <v>0</v>
      </c>
      <c r="BP40" s="433"/>
      <c r="BQ40" s="433"/>
      <c r="BR40" s="433"/>
      <c r="BS40" s="433"/>
      <c r="BT40" s="433"/>
      <c r="BU40" s="433"/>
      <c r="BV40" s="433"/>
      <c r="BW40" s="433"/>
      <c r="BX40" s="433"/>
      <c r="BY40" s="433"/>
      <c r="BZ40" s="434"/>
      <c r="CC40" s="31"/>
    </row>
    <row r="41" spans="2:81" ht="19.5" customHeight="1" thickBot="1">
      <c r="B41" s="30"/>
      <c r="D41" s="322"/>
      <c r="E41" s="323"/>
      <c r="F41" s="334" t="s">
        <v>58</v>
      </c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6"/>
      <c r="S41" s="227">
        <f>MIN($U$14-$S$31-$AE$31-$AQ$31-$BC$31-$BO$31,S40)</f>
        <v>0</v>
      </c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9"/>
      <c r="AE41" s="227">
        <f>MIN($U$14-$S$31-$AE$31-$AQ$31-$BC$31-$BO$31-$S$41,AE40)</f>
        <v>0</v>
      </c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9"/>
      <c r="AQ41" s="227">
        <f>MIN($U$14-$S$31-$AE$31-$AQ$31-$BC$31-$BO$31-$S$41-$AE$41,AQ40)</f>
        <v>0</v>
      </c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9"/>
      <c r="BC41" s="227">
        <f>MIN($U$14-$S$31-$AE$31-$AQ$31-$BC$31-$BO$31-$S$41-$AE$41-$AQ$41,BC40)</f>
        <v>0</v>
      </c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9"/>
      <c r="BO41" s="215">
        <f>SUM(S31:BZ31,S41:BN41)</f>
        <v>0</v>
      </c>
      <c r="BP41" s="216"/>
      <c r="BQ41" s="428"/>
      <c r="BR41" s="428"/>
      <c r="BS41" s="428"/>
      <c r="BT41" s="428"/>
      <c r="BU41" s="428"/>
      <c r="BV41" s="428"/>
      <c r="BW41" s="428"/>
      <c r="BX41" s="428"/>
      <c r="BY41" s="428"/>
      <c r="BZ41" s="429"/>
      <c r="CC41" s="31"/>
    </row>
    <row r="42" spans="2:81" ht="18.75" customHeight="1">
      <c r="B42" s="30"/>
      <c r="CC42" s="31"/>
    </row>
    <row r="43" spans="2:81" ht="18.75" customHeight="1">
      <c r="B43" s="30"/>
      <c r="CC43" s="31"/>
    </row>
    <row r="44" spans="2:81" ht="18.75" customHeight="1">
      <c r="B44" s="30"/>
      <c r="CC44" s="31"/>
    </row>
    <row r="45" spans="2:81" ht="18.75" customHeight="1">
      <c r="B45" s="30"/>
      <c r="CC45" s="31"/>
    </row>
    <row r="46" spans="2:81" ht="18.75" customHeight="1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3"/>
    </row>
  </sheetData>
  <sheetProtection sheet="1" formatCells="0" formatColumns="0" formatRows="0" selectLockedCells="1"/>
  <mergeCells count="109">
    <mergeCell ref="BO39:BZ39"/>
    <mergeCell ref="AQ29:BB29"/>
    <mergeCell ref="BC29:BN29"/>
    <mergeCell ref="BO29:BZ29"/>
    <mergeCell ref="BC28:BN28"/>
    <mergeCell ref="S28:AD28"/>
    <mergeCell ref="S33:AD33"/>
    <mergeCell ref="AQ38:BB38"/>
    <mergeCell ref="BC38:BN38"/>
    <mergeCell ref="AQ35:BB37"/>
    <mergeCell ref="F39:R39"/>
    <mergeCell ref="S39:AD39"/>
    <mergeCell ref="AE39:AP39"/>
    <mergeCell ref="AQ39:BB39"/>
    <mergeCell ref="BC39:BN39"/>
    <mergeCell ref="D16:AB16"/>
    <mergeCell ref="AC16:AF16"/>
    <mergeCell ref="F30:R30"/>
    <mergeCell ref="BC25:BN27"/>
    <mergeCell ref="BC23:BN23"/>
    <mergeCell ref="S25:AD27"/>
    <mergeCell ref="S29:AD29"/>
    <mergeCell ref="D2:BZ2"/>
    <mergeCell ref="F23:R23"/>
    <mergeCell ref="S23:AD23"/>
    <mergeCell ref="F24:R24"/>
    <mergeCell ref="F29:R29"/>
    <mergeCell ref="D6:P6"/>
    <mergeCell ref="D7:P8"/>
    <mergeCell ref="Q7:AJ8"/>
    <mergeCell ref="BO41:BZ41"/>
    <mergeCell ref="BC41:BN41"/>
    <mergeCell ref="AQ41:BB41"/>
    <mergeCell ref="AE41:AP41"/>
    <mergeCell ref="S41:AD41"/>
    <mergeCell ref="BC40:BN40"/>
    <mergeCell ref="BO40:BZ40"/>
    <mergeCell ref="AQ40:BB40"/>
    <mergeCell ref="AE40:AP40"/>
    <mergeCell ref="S40:AD40"/>
    <mergeCell ref="F40:R40"/>
    <mergeCell ref="S30:AD30"/>
    <mergeCell ref="AE23:AP23"/>
    <mergeCell ref="S24:AD24"/>
    <mergeCell ref="AE25:AP27"/>
    <mergeCell ref="S38:AD38"/>
    <mergeCell ref="AE38:AP38"/>
    <mergeCell ref="S35:AD37"/>
    <mergeCell ref="AE29:AP29"/>
    <mergeCell ref="F25:R27"/>
    <mergeCell ref="BC34:BN34"/>
    <mergeCell ref="AQ34:BB34"/>
    <mergeCell ref="AW7:BZ12"/>
    <mergeCell ref="BC30:BN30"/>
    <mergeCell ref="AQ31:BB31"/>
    <mergeCell ref="BC31:BN31"/>
    <mergeCell ref="BO28:BZ28"/>
    <mergeCell ref="AQ25:BB27"/>
    <mergeCell ref="AQ23:BB23"/>
    <mergeCell ref="AN7:AV12"/>
    <mergeCell ref="BC35:BN37"/>
    <mergeCell ref="AE24:AP24"/>
    <mergeCell ref="AQ24:BB24"/>
    <mergeCell ref="BC24:BN24"/>
    <mergeCell ref="AE30:AP30"/>
    <mergeCell ref="S31:AD31"/>
    <mergeCell ref="AQ30:BB30"/>
    <mergeCell ref="AE34:AP34"/>
    <mergeCell ref="AQ28:BB28"/>
    <mergeCell ref="AE28:AP28"/>
    <mergeCell ref="BO38:BZ38"/>
    <mergeCell ref="BO30:BZ30"/>
    <mergeCell ref="BO31:BZ31"/>
    <mergeCell ref="BO24:BZ24"/>
    <mergeCell ref="BO23:BZ23"/>
    <mergeCell ref="BO25:BZ27"/>
    <mergeCell ref="AL6:AM12"/>
    <mergeCell ref="D9:P9"/>
    <mergeCell ref="Q9:AJ10"/>
    <mergeCell ref="BW4:BZ4"/>
    <mergeCell ref="BN4:BP4"/>
    <mergeCell ref="Q6:AJ6"/>
    <mergeCell ref="F35:R37"/>
    <mergeCell ref="F38:R38"/>
    <mergeCell ref="F31:R31"/>
    <mergeCell ref="F33:R33"/>
    <mergeCell ref="F34:R34"/>
    <mergeCell ref="AE33:AP33"/>
    <mergeCell ref="AE31:AP31"/>
    <mergeCell ref="D23:E31"/>
    <mergeCell ref="D33:E41"/>
    <mergeCell ref="Q11:AJ12"/>
    <mergeCell ref="BH4:BM4"/>
    <mergeCell ref="BQ4:BV4"/>
    <mergeCell ref="BC4:BG4"/>
    <mergeCell ref="AE35:AP37"/>
    <mergeCell ref="D12:P12"/>
    <mergeCell ref="AQ33:BB33"/>
    <mergeCell ref="AN6:AV6"/>
    <mergeCell ref="F41:R41"/>
    <mergeCell ref="F28:R28"/>
    <mergeCell ref="D10:P10"/>
    <mergeCell ref="D11:P11"/>
    <mergeCell ref="AW6:BZ6"/>
    <mergeCell ref="S34:AD34"/>
    <mergeCell ref="BO33:BZ37"/>
    <mergeCell ref="BC33:BN33"/>
    <mergeCell ref="D14:T14"/>
    <mergeCell ref="U14:AD14"/>
  </mergeCells>
  <dataValidations count="3">
    <dataValidation type="list" allowBlank="1" showInputMessage="1" showErrorMessage="1" sqref="S39:BN39">
      <formula1>"5/100,10/100"</formula1>
    </dataValidation>
    <dataValidation type="list" allowBlank="1" showInputMessage="1" showErrorMessage="1" sqref="S29:BZ29">
      <formula1>"5/100,10/100"</formula1>
    </dataValidation>
    <dataValidation type="list" allowBlank="1" showInputMessage="1" showErrorMessage="1" sqref="U14:AD14">
      <formula1>$CG$9:$CG$10</formula1>
    </dataValidation>
  </dataValidations>
  <printOptions horizontalCentered="1" verticalCentered="1"/>
  <pageMargins left="0" right="0" top="0" bottom="0" header="0.11811023622047245" footer="0.11811023622047245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3"/>
  <sheetViews>
    <sheetView showGridLines="0" view="pageBreakPreview" zoomScale="75" zoomScaleNormal="75" zoomScaleSheetLayoutView="75" zoomScalePageLayoutView="0" workbookViewId="0" topLeftCell="A29">
      <selection activeCell="O14" sqref="O14"/>
    </sheetView>
  </sheetViews>
  <sheetFormatPr defaultColWidth="9.00390625" defaultRowHeight="13.5"/>
  <cols>
    <col min="1" max="1" width="5.625" style="8" customWidth="1"/>
    <col min="2" max="2" width="4.00390625" style="8" customWidth="1"/>
    <col min="3" max="3" width="19.625" style="10" customWidth="1"/>
    <col min="4" max="4" width="6.125" style="10" customWidth="1"/>
    <col min="5" max="5" width="12.625" style="10" customWidth="1"/>
    <col min="6" max="6" width="13.50390625" style="10" customWidth="1"/>
    <col min="7" max="7" width="13.875" style="10" customWidth="1"/>
    <col min="8" max="8" width="12.50390625" style="10" customWidth="1"/>
    <col min="9" max="9" width="1.25" style="10" customWidth="1"/>
    <col min="10" max="10" width="13.25390625" style="10" customWidth="1"/>
    <col min="11" max="11" width="12.375" style="8" customWidth="1"/>
    <col min="12" max="12" width="1.12109375" style="8" customWidth="1"/>
    <col min="13" max="13" width="14.50390625" style="8" customWidth="1"/>
    <col min="14" max="14" width="2.25390625" style="8" customWidth="1"/>
    <col min="15" max="15" width="10.625" style="8" customWidth="1"/>
    <col min="16" max="16" width="2.25390625" style="8" customWidth="1"/>
    <col min="17" max="17" width="19.00390625" style="9" customWidth="1"/>
    <col min="18" max="18" width="5.875" style="2" customWidth="1"/>
    <col min="19" max="19" width="4.75390625" style="2" customWidth="1"/>
    <col min="20" max="20" width="9.00390625" style="2" customWidth="1"/>
    <col min="21" max="16384" width="9.00390625" style="8" customWidth="1"/>
  </cols>
  <sheetData>
    <row r="1" spans="1:17" ht="20.25" customHeight="1">
      <c r="A1" s="86" t="s">
        <v>97</v>
      </c>
      <c r="B1" s="87"/>
      <c r="C1" s="88"/>
      <c r="D1" s="88"/>
      <c r="E1" s="87"/>
      <c r="F1" s="87"/>
      <c r="G1" s="87"/>
      <c r="H1" s="87"/>
      <c r="I1" s="87"/>
      <c r="J1" s="89"/>
      <c r="K1" s="89"/>
      <c r="L1" s="89"/>
      <c r="M1" s="89"/>
      <c r="N1" s="89"/>
      <c r="O1" s="2"/>
      <c r="P1" s="3"/>
      <c r="Q1" s="2"/>
    </row>
    <row r="2" spans="1:17" ht="28.5" customHeight="1">
      <c r="A2" s="90"/>
      <c r="B2" s="453" t="s">
        <v>62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91"/>
      <c r="O2" s="21"/>
      <c r="P2" s="21"/>
      <c r="Q2" s="2"/>
    </row>
    <row r="3" spans="1:17" ht="28.5" customHeight="1">
      <c r="A3" s="91"/>
      <c r="B3" s="454" t="s">
        <v>75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92"/>
      <c r="O3" s="21"/>
      <c r="P3" s="21"/>
      <c r="Q3" s="2"/>
    </row>
    <row r="4" spans="1:16" s="65" customFormat="1" ht="28.5" customHeight="1">
      <c r="A4" s="93"/>
      <c r="B4" s="93"/>
      <c r="C4" s="93"/>
      <c r="D4" s="93"/>
      <c r="E4" s="187" t="s">
        <v>100</v>
      </c>
      <c r="F4" s="94">
        <f>TRIM('管理結果票'!BH4)</f>
      </c>
      <c r="G4" s="95" t="s">
        <v>60</v>
      </c>
      <c r="H4" s="94">
        <f>TRIM('管理結果票'!BQ4)</f>
      </c>
      <c r="I4" s="93" t="s">
        <v>61</v>
      </c>
      <c r="J4" s="93"/>
      <c r="K4" s="93"/>
      <c r="L4" s="93"/>
      <c r="M4" s="93"/>
      <c r="N4" s="93"/>
      <c r="O4" s="64"/>
      <c r="P4" s="64"/>
    </row>
    <row r="5" spans="1:17" ht="15.75" customHeight="1">
      <c r="A5" s="89"/>
      <c r="B5" s="87"/>
      <c r="C5" s="87"/>
      <c r="D5" s="87"/>
      <c r="E5" s="87"/>
      <c r="F5" s="87"/>
      <c r="G5" s="87"/>
      <c r="H5" s="87"/>
      <c r="I5" s="87"/>
      <c r="J5" s="89"/>
      <c r="K5" s="89"/>
      <c r="L5" s="89"/>
      <c r="M5" s="89"/>
      <c r="N5" s="89"/>
      <c r="O5" s="2"/>
      <c r="P5" s="3"/>
      <c r="Q5" s="2"/>
    </row>
    <row r="6" spans="1:17" s="5" customFormat="1" ht="36" customHeight="1">
      <c r="A6" s="96"/>
      <c r="B6" s="455" t="s">
        <v>13</v>
      </c>
      <c r="C6" s="456"/>
      <c r="D6" s="457" t="str">
        <f>TRIM('管理結果票'!Q6)</f>
        <v>131181</v>
      </c>
      <c r="E6" s="457"/>
      <c r="F6" s="457"/>
      <c r="G6" s="96"/>
      <c r="H6" s="465" t="s">
        <v>1</v>
      </c>
      <c r="I6" s="465"/>
      <c r="J6" s="465"/>
      <c r="K6" s="460">
        <f>TRIM('管理結果票'!AW6)</f>
      </c>
      <c r="L6" s="461"/>
      <c r="M6" s="461"/>
      <c r="N6" s="97"/>
      <c r="O6" s="22"/>
      <c r="P6" s="4"/>
      <c r="Q6" s="4"/>
    </row>
    <row r="7" spans="1:17" s="5" customFormat="1" ht="42.75" customHeight="1">
      <c r="A7" s="96"/>
      <c r="B7" s="455" t="s">
        <v>0</v>
      </c>
      <c r="C7" s="456"/>
      <c r="D7" s="469">
        <f>TRIM('管理結果票'!Q7)</f>
      </c>
      <c r="E7" s="470"/>
      <c r="F7" s="471"/>
      <c r="G7" s="96"/>
      <c r="H7" s="466" t="s">
        <v>12</v>
      </c>
      <c r="I7" s="467"/>
      <c r="J7" s="467"/>
      <c r="K7" s="462">
        <f>TRIM('管理結果票'!AW7)</f>
      </c>
      <c r="L7" s="463"/>
      <c r="M7" s="464"/>
      <c r="N7" s="98"/>
      <c r="O7" s="23"/>
      <c r="P7" s="4"/>
      <c r="Q7" s="4"/>
    </row>
    <row r="8" spans="1:17" s="5" customFormat="1" ht="34.5" customHeight="1">
      <c r="A8" s="96"/>
      <c r="B8" s="458" t="s">
        <v>2</v>
      </c>
      <c r="C8" s="459"/>
      <c r="D8" s="469">
        <f>TRIM('管理結果票'!Q9)</f>
      </c>
      <c r="E8" s="470"/>
      <c r="F8" s="471"/>
      <c r="G8" s="96"/>
      <c r="H8" s="468" t="s">
        <v>4</v>
      </c>
      <c r="I8" s="468"/>
      <c r="J8" s="468"/>
      <c r="K8" s="490"/>
      <c r="L8" s="491"/>
      <c r="M8" s="492"/>
      <c r="N8" s="99"/>
      <c r="O8" s="11"/>
      <c r="P8" s="4"/>
      <c r="Q8" s="4"/>
    </row>
    <row r="9" spans="1:17" s="7" customFormat="1" ht="38.25" customHeight="1">
      <c r="A9" s="100"/>
      <c r="B9" s="458" t="s">
        <v>3</v>
      </c>
      <c r="C9" s="459"/>
      <c r="D9" s="469">
        <f>TRIM('管理結果票'!Q11)</f>
      </c>
      <c r="E9" s="470"/>
      <c r="F9" s="471"/>
      <c r="G9" s="100"/>
      <c r="H9" s="468"/>
      <c r="I9" s="468"/>
      <c r="J9" s="468"/>
      <c r="K9" s="493"/>
      <c r="L9" s="494"/>
      <c r="M9" s="495"/>
      <c r="N9" s="99"/>
      <c r="O9" s="11"/>
      <c r="P9" s="6"/>
      <c r="Q9" s="6"/>
    </row>
    <row r="10" spans="1:17" s="7" customFormat="1" ht="19.5" customHeight="1">
      <c r="A10" s="100"/>
      <c r="B10" s="511" t="s">
        <v>5</v>
      </c>
      <c r="C10" s="512"/>
      <c r="D10" s="505">
        <f>'管理結果票'!U14</f>
        <v>4600</v>
      </c>
      <c r="E10" s="506"/>
      <c r="F10" s="509" t="s">
        <v>36</v>
      </c>
      <c r="G10" s="100"/>
      <c r="H10" s="468"/>
      <c r="I10" s="468"/>
      <c r="J10" s="468"/>
      <c r="K10" s="496"/>
      <c r="L10" s="497"/>
      <c r="M10" s="498"/>
      <c r="N10" s="99"/>
      <c r="O10" s="11"/>
      <c r="P10" s="6"/>
      <c r="Q10" s="6"/>
    </row>
    <row r="11" spans="1:17" s="7" customFormat="1" ht="18" customHeight="1">
      <c r="A11" s="100"/>
      <c r="B11" s="513"/>
      <c r="C11" s="514"/>
      <c r="D11" s="507"/>
      <c r="E11" s="508"/>
      <c r="F11" s="510"/>
      <c r="G11" s="101"/>
      <c r="H11" s="468"/>
      <c r="I11" s="468"/>
      <c r="J11" s="468"/>
      <c r="K11" s="499"/>
      <c r="L11" s="500"/>
      <c r="M11" s="501"/>
      <c r="N11" s="99"/>
      <c r="O11" s="11"/>
      <c r="P11" s="6"/>
      <c r="Q11" s="6"/>
    </row>
    <row r="12" spans="1:19" s="7" customFormat="1" ht="14.25" customHeight="1">
      <c r="A12" s="100"/>
      <c r="B12" s="101"/>
      <c r="C12" s="101"/>
      <c r="D12" s="101"/>
      <c r="E12" s="515"/>
      <c r="F12" s="515"/>
      <c r="G12" s="515"/>
      <c r="H12" s="101"/>
      <c r="I12" s="101"/>
      <c r="J12" s="103"/>
      <c r="K12" s="103"/>
      <c r="L12" s="103"/>
      <c r="M12" s="104"/>
      <c r="N12" s="104"/>
      <c r="O12" s="11"/>
      <c r="P12" s="11"/>
      <c r="Q12" s="11"/>
      <c r="R12" s="6"/>
      <c r="S12" s="6"/>
    </row>
    <row r="13" spans="1:19" s="7" customFormat="1" ht="32.25" customHeight="1">
      <c r="A13" s="100"/>
      <c r="B13" s="504" t="s">
        <v>32</v>
      </c>
      <c r="C13" s="504"/>
      <c r="D13" s="504"/>
      <c r="E13" s="105">
        <f>TRIM('管理結果票'!AC16)</f>
      </c>
      <c r="F13" s="102"/>
      <c r="G13" s="102"/>
      <c r="H13" s="101"/>
      <c r="I13" s="101"/>
      <c r="J13" s="103"/>
      <c r="K13" s="103"/>
      <c r="L13" s="103"/>
      <c r="M13" s="104"/>
      <c r="N13" s="104"/>
      <c r="O13" s="11"/>
      <c r="P13" s="11"/>
      <c r="Q13" s="11"/>
      <c r="R13" s="6"/>
      <c r="S13" s="6"/>
    </row>
    <row r="14" spans="1:19" s="7" customFormat="1" ht="19.5" customHeight="1">
      <c r="A14" s="100"/>
      <c r="B14" s="106"/>
      <c r="C14" s="107" t="s">
        <v>33</v>
      </c>
      <c r="D14" s="108"/>
      <c r="E14" s="108"/>
      <c r="F14" s="108"/>
      <c r="G14" s="108"/>
      <c r="H14" s="108"/>
      <c r="I14" s="108"/>
      <c r="J14" s="109"/>
      <c r="K14" s="109"/>
      <c r="L14" s="109"/>
      <c r="M14" s="110"/>
      <c r="N14" s="104"/>
      <c r="O14" s="11"/>
      <c r="P14" s="11"/>
      <c r="Q14" s="11"/>
      <c r="R14" s="6"/>
      <c r="S14" s="6"/>
    </row>
    <row r="15" spans="1:19" s="7" customFormat="1" ht="19.5" customHeight="1">
      <c r="A15" s="100"/>
      <c r="B15" s="111"/>
      <c r="C15" s="112" t="s">
        <v>34</v>
      </c>
      <c r="D15" s="102"/>
      <c r="E15" s="102"/>
      <c r="F15" s="102"/>
      <c r="G15" s="102"/>
      <c r="H15" s="102"/>
      <c r="I15" s="102"/>
      <c r="J15" s="103"/>
      <c r="K15" s="103"/>
      <c r="L15" s="103"/>
      <c r="M15" s="113"/>
      <c r="N15" s="104"/>
      <c r="O15" s="11"/>
      <c r="P15" s="11"/>
      <c r="Q15" s="11"/>
      <c r="R15" s="6"/>
      <c r="S15" s="6"/>
    </row>
    <row r="16" spans="1:19" s="7" customFormat="1" ht="19.5" customHeight="1">
      <c r="A16" s="100"/>
      <c r="B16" s="114"/>
      <c r="C16" s="115" t="s">
        <v>35</v>
      </c>
      <c r="D16" s="116"/>
      <c r="E16" s="116"/>
      <c r="F16" s="116"/>
      <c r="G16" s="116"/>
      <c r="H16" s="116"/>
      <c r="I16" s="116"/>
      <c r="J16" s="117"/>
      <c r="K16" s="117"/>
      <c r="L16" s="117"/>
      <c r="M16" s="118"/>
      <c r="N16" s="104"/>
      <c r="O16" s="11"/>
      <c r="P16" s="11"/>
      <c r="Q16" s="11"/>
      <c r="R16" s="6"/>
      <c r="S16" s="6"/>
    </row>
    <row r="17" spans="1:19" s="7" customFormat="1" ht="9.75" customHeight="1">
      <c r="A17" s="100"/>
      <c r="B17" s="101"/>
      <c r="C17" s="119"/>
      <c r="D17" s="101"/>
      <c r="E17" s="102"/>
      <c r="F17" s="102"/>
      <c r="G17" s="102"/>
      <c r="H17" s="101"/>
      <c r="I17" s="101"/>
      <c r="J17" s="103"/>
      <c r="K17" s="103"/>
      <c r="L17" s="103"/>
      <c r="M17" s="104"/>
      <c r="N17" s="104"/>
      <c r="O17" s="11"/>
      <c r="P17" s="11"/>
      <c r="Q17" s="11"/>
      <c r="R17" s="6"/>
      <c r="S17" s="6"/>
    </row>
    <row r="18" spans="1:33" ht="135" customHeight="1">
      <c r="A18" s="89"/>
      <c r="B18" s="502" t="s">
        <v>103</v>
      </c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2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13"/>
      <c r="AD18" s="13"/>
      <c r="AE18" s="13"/>
      <c r="AF18" s="2"/>
      <c r="AG18" s="2"/>
    </row>
    <row r="19" spans="1:33" ht="51" customHeight="1">
      <c r="A19" s="89"/>
      <c r="B19" s="502" t="s">
        <v>102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120"/>
      <c r="O19" s="2"/>
      <c r="P19" s="451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16"/>
      <c r="AC19" s="16"/>
      <c r="AD19" s="16"/>
      <c r="AE19" s="13"/>
      <c r="AF19" s="2"/>
      <c r="AG19" s="2"/>
    </row>
    <row r="20" spans="1:20" ht="5.25" customHeight="1">
      <c r="A20" s="89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"/>
      <c r="P20" s="12"/>
      <c r="Q20" s="13"/>
      <c r="T20" s="8"/>
    </row>
    <row r="21" spans="1:20" ht="70.5" customHeight="1" thickBot="1">
      <c r="A21" s="89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1"/>
      <c r="O21" s="12"/>
      <c r="P21" s="12"/>
      <c r="Q21" s="12"/>
      <c r="T21" s="8"/>
    </row>
    <row r="22" spans="1:20" ht="78.75" customHeight="1">
      <c r="A22" s="90"/>
      <c r="B22" s="123"/>
      <c r="C22" s="124" t="s">
        <v>6</v>
      </c>
      <c r="D22" s="474" t="s">
        <v>18</v>
      </c>
      <c r="E22" s="475"/>
      <c r="F22" s="125" t="s">
        <v>14</v>
      </c>
      <c r="G22" s="126" t="s">
        <v>15</v>
      </c>
      <c r="H22" s="126" t="s">
        <v>19</v>
      </c>
      <c r="I22" s="127"/>
      <c r="J22" s="128" t="s">
        <v>81</v>
      </c>
      <c r="K22" s="482" t="s">
        <v>31</v>
      </c>
      <c r="L22" s="483"/>
      <c r="M22" s="129" t="s">
        <v>17</v>
      </c>
      <c r="N22" s="130"/>
      <c r="O22" s="24"/>
      <c r="P22" s="24"/>
      <c r="Q22" s="17"/>
      <c r="R22" s="8"/>
      <c r="S22" s="8"/>
      <c r="T22" s="8"/>
    </row>
    <row r="23" spans="1:20" ht="16.5" customHeight="1" thickBot="1">
      <c r="A23" s="90"/>
      <c r="B23" s="131"/>
      <c r="C23" s="132"/>
      <c r="D23" s="476" t="s">
        <v>20</v>
      </c>
      <c r="E23" s="477"/>
      <c r="F23" s="133" t="s">
        <v>21</v>
      </c>
      <c r="G23" s="134" t="s">
        <v>22</v>
      </c>
      <c r="H23" s="134" t="s">
        <v>23</v>
      </c>
      <c r="I23" s="135"/>
      <c r="J23" s="136" t="s">
        <v>24</v>
      </c>
      <c r="K23" s="484" t="s">
        <v>16</v>
      </c>
      <c r="L23" s="485"/>
      <c r="M23" s="137" t="s">
        <v>25</v>
      </c>
      <c r="N23" s="138"/>
      <c r="O23" s="18"/>
      <c r="P23" s="14"/>
      <c r="Q23" s="17"/>
      <c r="R23" s="8"/>
      <c r="S23" s="8"/>
      <c r="T23" s="8"/>
    </row>
    <row r="24" spans="1:20" ht="30" customHeight="1">
      <c r="A24" s="90"/>
      <c r="B24" s="486">
        <f>TRIM('管理結果票'!S25)</f>
      </c>
      <c r="C24" s="487"/>
      <c r="D24" s="480">
        <f aca="true" t="shared" si="0" ref="D24:D33">IF(B24="","",$D$10)</f>
      </c>
      <c r="E24" s="481"/>
      <c r="F24" s="139">
        <f>'管理結果票'!S28</f>
        <v>0</v>
      </c>
      <c r="G24" s="140">
        <f>ROUNDDOWN(SUM(F24:F24)*0.03,0)</f>
        <v>0</v>
      </c>
      <c r="H24" s="140">
        <f>MIN(D24,G24)</f>
        <v>0</v>
      </c>
      <c r="I24" s="141"/>
      <c r="J24" s="142">
        <f>'管理結果票'!S31</f>
        <v>0</v>
      </c>
      <c r="K24" s="143">
        <f>IF($J$36-J24&gt;=0,J24,$J$36)</f>
        <v>0</v>
      </c>
      <c r="L24" s="144"/>
      <c r="M24" s="145">
        <f>IF(ISERROR(J24-K24)," ",J24-K24)</f>
        <v>0</v>
      </c>
      <c r="N24" s="146"/>
      <c r="O24" s="19"/>
      <c r="P24" s="14"/>
      <c r="Q24" s="17"/>
      <c r="R24" s="8"/>
      <c r="S24" s="8"/>
      <c r="T24" s="8"/>
    </row>
    <row r="25" spans="1:20" ht="30" customHeight="1">
      <c r="A25" s="90"/>
      <c r="B25" s="486">
        <f>TRIM('管理結果票'!AE25)</f>
      </c>
      <c r="C25" s="487"/>
      <c r="D25" s="480">
        <f t="shared" si="0"/>
      </c>
      <c r="E25" s="481"/>
      <c r="F25" s="147">
        <f>'管理結果票'!AE28</f>
        <v>0</v>
      </c>
      <c r="G25" s="148">
        <f aca="true" t="shared" si="1" ref="G25:G33">ROUNDDOWN(SUM(F25:F25)*0.03,0)</f>
        <v>0</v>
      </c>
      <c r="H25" s="148">
        <f>MIN(D25,G25)</f>
        <v>0</v>
      </c>
      <c r="I25" s="149"/>
      <c r="J25" s="150">
        <f>'管理結果票'!AE31</f>
        <v>0</v>
      </c>
      <c r="K25" s="151">
        <f>IF($J$36-K24-J25&gt;=0,J25,$J$36-K24)</f>
        <v>0</v>
      </c>
      <c r="L25" s="152"/>
      <c r="M25" s="153">
        <f aca="true" t="shared" si="2" ref="M25:M33">IF(ISERROR(J25-K25)," ",J25-K25)</f>
        <v>0</v>
      </c>
      <c r="N25" s="146"/>
      <c r="O25" s="20"/>
      <c r="P25" s="14"/>
      <c r="Q25" s="17"/>
      <c r="R25" s="8"/>
      <c r="S25" s="8"/>
      <c r="T25" s="8"/>
    </row>
    <row r="26" spans="1:20" ht="30" customHeight="1">
      <c r="A26" s="90"/>
      <c r="B26" s="486">
        <f>TRIM('管理結果票'!AQ25)</f>
      </c>
      <c r="C26" s="487"/>
      <c r="D26" s="480">
        <f t="shared" si="0"/>
      </c>
      <c r="E26" s="481"/>
      <c r="F26" s="147">
        <f>'管理結果票'!AQ28</f>
        <v>0</v>
      </c>
      <c r="G26" s="148">
        <f t="shared" si="1"/>
        <v>0</v>
      </c>
      <c r="H26" s="148">
        <f>MIN(D26,G26)</f>
        <v>0</v>
      </c>
      <c r="I26" s="149"/>
      <c r="J26" s="150">
        <f>'管理結果票'!AQ31</f>
        <v>0</v>
      </c>
      <c r="K26" s="151">
        <f>IF($J$36-$K$24-$K$25-J26&gt;=0,J26,$J$36-$K$24-$K$25)</f>
        <v>0</v>
      </c>
      <c r="L26" s="152"/>
      <c r="M26" s="153">
        <f t="shared" si="2"/>
        <v>0</v>
      </c>
      <c r="N26" s="146"/>
      <c r="O26" s="20"/>
      <c r="P26" s="14"/>
      <c r="Q26" s="17"/>
      <c r="R26" s="8"/>
      <c r="S26" s="8"/>
      <c r="T26" s="8"/>
    </row>
    <row r="27" spans="1:20" ht="30" customHeight="1">
      <c r="A27" s="90"/>
      <c r="B27" s="486">
        <f>TRIM('管理結果票'!BC25)</f>
      </c>
      <c r="C27" s="487"/>
      <c r="D27" s="480">
        <f t="shared" si="0"/>
      </c>
      <c r="E27" s="481"/>
      <c r="F27" s="147">
        <f>'管理結果票'!BC28</f>
        <v>0</v>
      </c>
      <c r="G27" s="148">
        <f t="shared" si="1"/>
        <v>0</v>
      </c>
      <c r="H27" s="148">
        <f aca="true" t="shared" si="3" ref="H27:H33">MIN(E27,G27)</f>
        <v>0</v>
      </c>
      <c r="I27" s="149"/>
      <c r="J27" s="150">
        <f>'管理結果票'!BC31</f>
        <v>0</v>
      </c>
      <c r="K27" s="151">
        <f>IF($J$36-$K$24-$K$25-$K$26-J27&gt;=0,J27,$J$36-$K$24-$K$25-$K$26)</f>
        <v>0</v>
      </c>
      <c r="L27" s="152"/>
      <c r="M27" s="153">
        <f t="shared" si="2"/>
        <v>0</v>
      </c>
      <c r="N27" s="146"/>
      <c r="O27" s="20"/>
      <c r="P27" s="14"/>
      <c r="Q27" s="17"/>
      <c r="R27" s="8"/>
      <c r="S27" s="8"/>
      <c r="T27" s="8"/>
    </row>
    <row r="28" spans="1:20" ht="30" customHeight="1">
      <c r="A28" s="90"/>
      <c r="B28" s="486">
        <f>TRIM('管理結果票'!BO25)</f>
      </c>
      <c r="C28" s="487"/>
      <c r="D28" s="480">
        <f t="shared" si="0"/>
      </c>
      <c r="E28" s="481"/>
      <c r="F28" s="147">
        <f>'管理結果票'!BO28</f>
        <v>0</v>
      </c>
      <c r="G28" s="148">
        <f t="shared" si="1"/>
        <v>0</v>
      </c>
      <c r="H28" s="148">
        <f t="shared" si="3"/>
        <v>0</v>
      </c>
      <c r="I28" s="149"/>
      <c r="J28" s="150">
        <f>'管理結果票'!BO31</f>
        <v>0</v>
      </c>
      <c r="K28" s="151">
        <f>IF($J$36-$K$24-$K$25-$K$26-$K$27-J28&gt;=0,J28,$J$36-$K$24-$K$25-$K$26-$K$27)</f>
        <v>0</v>
      </c>
      <c r="L28" s="152"/>
      <c r="M28" s="153">
        <f t="shared" si="2"/>
        <v>0</v>
      </c>
      <c r="N28" s="146"/>
      <c r="O28" s="20"/>
      <c r="P28" s="14"/>
      <c r="Q28" s="17"/>
      <c r="R28" s="8"/>
      <c r="S28" s="8"/>
      <c r="T28" s="8"/>
    </row>
    <row r="29" spans="1:20" ht="30" customHeight="1">
      <c r="A29" s="90"/>
      <c r="B29" s="486">
        <f>TRIM('管理結果票'!S35)</f>
      </c>
      <c r="C29" s="487"/>
      <c r="D29" s="480">
        <f t="shared" si="0"/>
      </c>
      <c r="E29" s="481"/>
      <c r="F29" s="147">
        <f>'管理結果票'!S38</f>
        <v>0</v>
      </c>
      <c r="G29" s="148">
        <f t="shared" si="1"/>
        <v>0</v>
      </c>
      <c r="H29" s="148">
        <f t="shared" si="3"/>
        <v>0</v>
      </c>
      <c r="I29" s="149"/>
      <c r="J29" s="150">
        <f>'管理結果票'!S41</f>
        <v>0</v>
      </c>
      <c r="K29" s="151">
        <f>IF($J$36-$K$24-$K$25-$K$26-$K$27-$K$28-J29&gt;=0,J29,$J$36-$K$24-$K$25-$K$26-$K$27-$K$28)</f>
        <v>0</v>
      </c>
      <c r="L29" s="152"/>
      <c r="M29" s="153">
        <f t="shared" si="2"/>
        <v>0</v>
      </c>
      <c r="N29" s="146"/>
      <c r="O29" s="20"/>
      <c r="P29" s="14"/>
      <c r="Q29" s="17"/>
      <c r="R29" s="8"/>
      <c r="S29" s="8"/>
      <c r="T29" s="8"/>
    </row>
    <row r="30" spans="1:20" ht="30" customHeight="1">
      <c r="A30" s="90"/>
      <c r="B30" s="486">
        <f>TRIM('管理結果票'!AE35)</f>
      </c>
      <c r="C30" s="487"/>
      <c r="D30" s="480">
        <f t="shared" si="0"/>
      </c>
      <c r="E30" s="481"/>
      <c r="F30" s="147">
        <f>'管理結果票'!AE38</f>
        <v>0</v>
      </c>
      <c r="G30" s="148">
        <f t="shared" si="1"/>
        <v>0</v>
      </c>
      <c r="H30" s="148">
        <f t="shared" si="3"/>
        <v>0</v>
      </c>
      <c r="I30" s="149"/>
      <c r="J30" s="150">
        <f>'管理結果票'!AE41</f>
        <v>0</v>
      </c>
      <c r="K30" s="151">
        <f>IF($J$36-$K$24-$K$25-$K$26-$K$27-$K$28-$K$29-J30&gt;=0,J30,$J$36-$K$24-$K$25-$K$26-$K$27-$K$28-$K$29)</f>
        <v>0</v>
      </c>
      <c r="L30" s="152"/>
      <c r="M30" s="153">
        <f t="shared" si="2"/>
        <v>0</v>
      </c>
      <c r="N30" s="146"/>
      <c r="O30" s="20"/>
      <c r="P30" s="14"/>
      <c r="Q30" s="17"/>
      <c r="R30" s="8"/>
      <c r="S30" s="8"/>
      <c r="T30" s="8"/>
    </row>
    <row r="31" spans="1:20" ht="30" customHeight="1">
      <c r="A31" s="90"/>
      <c r="B31" s="486">
        <f>TRIM('管理結果票'!AQ35)</f>
      </c>
      <c r="C31" s="487"/>
      <c r="D31" s="480">
        <f t="shared" si="0"/>
      </c>
      <c r="E31" s="481"/>
      <c r="F31" s="147">
        <f>'管理結果票'!AQ38</f>
        <v>0</v>
      </c>
      <c r="G31" s="148">
        <f t="shared" si="1"/>
        <v>0</v>
      </c>
      <c r="H31" s="148">
        <f t="shared" si="3"/>
        <v>0</v>
      </c>
      <c r="I31" s="149"/>
      <c r="J31" s="150">
        <f>'管理結果票'!AQ41</f>
        <v>0</v>
      </c>
      <c r="K31" s="151">
        <f>IF($J$36-$K$24-$K$25-$K$26-$K$27-$K$28-$K$29-$K$30-J31&gt;=0,J31,$J$36-$K$24-$K$25-$K$26-$K$27-$K$28-$K$29-$K$30)</f>
        <v>0</v>
      </c>
      <c r="L31" s="152"/>
      <c r="M31" s="153">
        <f t="shared" si="2"/>
        <v>0</v>
      </c>
      <c r="N31" s="146"/>
      <c r="O31" s="20"/>
      <c r="P31" s="14"/>
      <c r="Q31" s="17"/>
      <c r="R31" s="8"/>
      <c r="S31" s="8"/>
      <c r="T31" s="8"/>
    </row>
    <row r="32" spans="1:20" ht="30" customHeight="1">
      <c r="A32" s="90"/>
      <c r="B32" s="486">
        <f>TRIM('管理結果票'!BC35)</f>
      </c>
      <c r="C32" s="487"/>
      <c r="D32" s="480">
        <f t="shared" si="0"/>
      </c>
      <c r="E32" s="481"/>
      <c r="F32" s="147">
        <f>'管理結果票'!BC38</f>
        <v>0</v>
      </c>
      <c r="G32" s="148">
        <f t="shared" si="1"/>
        <v>0</v>
      </c>
      <c r="H32" s="148">
        <f t="shared" si="3"/>
        <v>0</v>
      </c>
      <c r="I32" s="149"/>
      <c r="J32" s="150">
        <f>'管理結果票'!BC41</f>
        <v>0</v>
      </c>
      <c r="K32" s="151">
        <f>IF($J$36-$K$24-$K$25-$K$26-$K$27-$K$28-$K$29-$K$30-$K$31-J32&gt;=0,J32,$J$36-$K$24-$K$25-$K$26-$K$27-$K$28-$K$29-$K$30-$K$31)</f>
        <v>0</v>
      </c>
      <c r="L32" s="152"/>
      <c r="M32" s="153">
        <f t="shared" si="2"/>
        <v>0</v>
      </c>
      <c r="N32" s="146"/>
      <c r="O32" s="20"/>
      <c r="P32" s="14"/>
      <c r="Q32" s="17"/>
      <c r="R32" s="8"/>
      <c r="S32" s="8"/>
      <c r="T32" s="8"/>
    </row>
    <row r="33" spans="1:20" ht="30" customHeight="1" thickBot="1">
      <c r="A33" s="90"/>
      <c r="B33" s="488"/>
      <c r="C33" s="489"/>
      <c r="D33" s="478">
        <f t="shared" si="0"/>
      </c>
      <c r="E33" s="479"/>
      <c r="F33" s="154"/>
      <c r="G33" s="155">
        <f t="shared" si="1"/>
        <v>0</v>
      </c>
      <c r="H33" s="155">
        <f t="shared" si="3"/>
        <v>0</v>
      </c>
      <c r="I33" s="156"/>
      <c r="J33" s="157"/>
      <c r="K33" s="158">
        <f>IF($J$36-$K$24-$K$25-$K$26-$K$27-$K$28-$K$29-$K$30-$K$31-K32-J33&gt;=0,J33,$J$36-$K$24-$K$25-$K$26-$K$27-$K$28-$K$29-$K$30-$K$31-K32)</f>
        <v>0</v>
      </c>
      <c r="L33" s="159"/>
      <c r="M33" s="160">
        <f t="shared" si="2"/>
        <v>0</v>
      </c>
      <c r="N33" s="146"/>
      <c r="O33" s="20"/>
      <c r="P33" s="14"/>
      <c r="Q33" s="17"/>
      <c r="R33" s="8"/>
      <c r="S33" s="8"/>
      <c r="T33" s="8"/>
    </row>
    <row r="34" spans="1:20" s="9" customFormat="1" ht="30" customHeight="1" thickBot="1">
      <c r="A34" s="161"/>
      <c r="B34" s="162"/>
      <c r="C34" s="163" t="s">
        <v>7</v>
      </c>
      <c r="D34" s="163"/>
      <c r="E34" s="164"/>
      <c r="F34" s="164"/>
      <c r="G34" s="165"/>
      <c r="H34" s="166">
        <f>SUM(H24:H33)</f>
        <v>0</v>
      </c>
      <c r="I34" s="167"/>
      <c r="J34" s="168">
        <f>SUM(J24:J33)</f>
        <v>0</v>
      </c>
      <c r="K34" s="169"/>
      <c r="L34" s="170"/>
      <c r="M34" s="112"/>
      <c r="N34" s="171"/>
      <c r="O34" s="14"/>
      <c r="P34" s="14"/>
      <c r="Q34" s="3"/>
      <c r="R34" s="3"/>
      <c r="S34" s="3"/>
      <c r="T34" s="3"/>
    </row>
    <row r="35" spans="1:17" ht="24" customHeight="1" thickBot="1">
      <c r="A35" s="90"/>
      <c r="B35" s="172"/>
      <c r="C35" s="173"/>
      <c r="D35" s="173"/>
      <c r="E35" s="173"/>
      <c r="F35" s="173"/>
      <c r="G35" s="173"/>
      <c r="H35" s="174" t="s">
        <v>26</v>
      </c>
      <c r="I35" s="174"/>
      <c r="J35" s="174" t="s">
        <v>27</v>
      </c>
      <c r="K35" s="175"/>
      <c r="L35" s="176"/>
      <c r="M35" s="176"/>
      <c r="N35" s="138"/>
      <c r="O35" s="14"/>
      <c r="P35" s="14"/>
      <c r="Q35" s="3"/>
    </row>
    <row r="36" spans="1:17" ht="39" customHeight="1" thickBot="1" thickTop="1">
      <c r="A36" s="90"/>
      <c r="B36" s="177"/>
      <c r="C36" s="178"/>
      <c r="D36" s="178"/>
      <c r="E36" s="178"/>
      <c r="F36" s="472" t="s">
        <v>30</v>
      </c>
      <c r="G36" s="473"/>
      <c r="H36" s="179" t="s">
        <v>8</v>
      </c>
      <c r="I36" s="180"/>
      <c r="J36" s="181">
        <f>MIN(H34,J34)</f>
        <v>0</v>
      </c>
      <c r="K36" s="178"/>
      <c r="L36" s="182"/>
      <c r="M36" s="182"/>
      <c r="N36" s="138"/>
      <c r="O36" s="14"/>
      <c r="P36" s="14"/>
      <c r="Q36" s="3"/>
    </row>
    <row r="37" spans="1:17" ht="14.25">
      <c r="A37" s="90"/>
      <c r="B37" s="89"/>
      <c r="C37" s="101"/>
      <c r="D37" s="101"/>
      <c r="E37" s="101"/>
      <c r="F37" s="101"/>
      <c r="G37" s="101"/>
      <c r="H37" s="101"/>
      <c r="I37" s="101"/>
      <c r="J37" s="183" t="s">
        <v>28</v>
      </c>
      <c r="K37" s="100"/>
      <c r="L37" s="100"/>
      <c r="M37" s="100"/>
      <c r="N37" s="184"/>
      <c r="O37" s="2"/>
      <c r="P37" s="2"/>
      <c r="Q37" s="3"/>
    </row>
    <row r="38" spans="1:17" ht="10.5" customHeight="1">
      <c r="A38" s="90"/>
      <c r="B38" s="89"/>
      <c r="C38" s="101"/>
      <c r="D38" s="101"/>
      <c r="E38" s="101"/>
      <c r="F38" s="101"/>
      <c r="G38" s="101"/>
      <c r="H38" s="101"/>
      <c r="I38" s="101"/>
      <c r="J38" s="101"/>
      <c r="K38" s="100"/>
      <c r="L38" s="100"/>
      <c r="M38" s="100"/>
      <c r="N38" s="100"/>
      <c r="O38" s="15"/>
      <c r="P38" s="15"/>
      <c r="Q38" s="3"/>
    </row>
    <row r="39" spans="1:17" ht="18" customHeight="1">
      <c r="A39" s="90"/>
      <c r="B39" s="89"/>
      <c r="C39" s="86" t="s">
        <v>9</v>
      </c>
      <c r="D39" s="86"/>
      <c r="E39" s="86"/>
      <c r="F39" s="185"/>
      <c r="G39" s="87"/>
      <c r="H39" s="87"/>
      <c r="I39" s="87"/>
      <c r="J39" s="87"/>
      <c r="K39" s="89"/>
      <c r="L39" s="89"/>
      <c r="M39" s="89"/>
      <c r="N39" s="89"/>
      <c r="O39" s="15"/>
      <c r="P39" s="15"/>
      <c r="Q39" s="3"/>
    </row>
    <row r="40" spans="1:17" ht="17.25">
      <c r="A40" s="90"/>
      <c r="B40" s="89"/>
      <c r="C40" s="185"/>
      <c r="D40" s="185"/>
      <c r="E40" s="185"/>
      <c r="F40" s="185"/>
      <c r="G40" s="87"/>
      <c r="H40" s="87"/>
      <c r="I40" s="87"/>
      <c r="J40" s="87"/>
      <c r="K40" s="89"/>
      <c r="L40" s="89"/>
      <c r="M40" s="89"/>
      <c r="N40" s="89"/>
      <c r="O40" s="15"/>
      <c r="P40" s="15"/>
      <c r="Q40" s="3"/>
    </row>
    <row r="41" spans="1:17" ht="5.25" customHeight="1">
      <c r="A41" s="90"/>
      <c r="B41" s="89"/>
      <c r="C41" s="185"/>
      <c r="D41" s="185"/>
      <c r="E41" s="185"/>
      <c r="F41" s="185"/>
      <c r="G41" s="87"/>
      <c r="H41" s="87"/>
      <c r="I41" s="87"/>
      <c r="J41" s="87"/>
      <c r="K41" s="89"/>
      <c r="L41" s="89"/>
      <c r="M41" s="89"/>
      <c r="N41" s="89"/>
      <c r="O41" s="15"/>
      <c r="P41" s="15"/>
      <c r="Q41" s="3"/>
    </row>
    <row r="42" spans="1:17" ht="17.25">
      <c r="A42" s="90"/>
      <c r="B42" s="89"/>
      <c r="C42" s="86" t="s">
        <v>10</v>
      </c>
      <c r="D42" s="86"/>
      <c r="E42" s="86"/>
      <c r="F42" s="185"/>
      <c r="G42" s="87"/>
      <c r="H42" s="87"/>
      <c r="I42" s="87"/>
      <c r="J42" s="87"/>
      <c r="K42" s="89"/>
      <c r="L42" s="89"/>
      <c r="M42" s="89"/>
      <c r="N42" s="89"/>
      <c r="O42" s="15"/>
      <c r="P42" s="15"/>
      <c r="Q42" s="3"/>
    </row>
    <row r="43" spans="1:17" ht="9" customHeight="1">
      <c r="A43" s="90"/>
      <c r="B43" s="89"/>
      <c r="C43" s="185"/>
      <c r="D43" s="185"/>
      <c r="E43" s="185"/>
      <c r="F43" s="185"/>
      <c r="G43" s="87"/>
      <c r="H43" s="87"/>
      <c r="I43" s="87"/>
      <c r="J43" s="87"/>
      <c r="K43" s="89"/>
      <c r="L43" s="89"/>
      <c r="M43" s="89"/>
      <c r="N43" s="89"/>
      <c r="O43" s="15"/>
      <c r="P43" s="15"/>
      <c r="Q43" s="3"/>
    </row>
    <row r="44" spans="1:17" ht="17.25">
      <c r="A44" s="90"/>
      <c r="B44" s="89"/>
      <c r="C44" s="186" t="s">
        <v>101</v>
      </c>
      <c r="D44" s="186"/>
      <c r="E44" s="186"/>
      <c r="F44" s="185"/>
      <c r="G44" s="87"/>
      <c r="H44" s="87"/>
      <c r="I44" s="87"/>
      <c r="J44" s="87"/>
      <c r="K44" s="89"/>
      <c r="L44" s="89"/>
      <c r="M44" s="89"/>
      <c r="N44" s="89"/>
      <c r="O44" s="15"/>
      <c r="P44" s="15"/>
      <c r="Q44" s="3"/>
    </row>
    <row r="45" spans="1:17" ht="25.5" customHeight="1">
      <c r="A45" s="90"/>
      <c r="B45" s="89"/>
      <c r="C45" s="185" t="s">
        <v>29</v>
      </c>
      <c r="D45" s="185"/>
      <c r="E45" s="185"/>
      <c r="F45" s="86" t="s">
        <v>11</v>
      </c>
      <c r="G45" s="87"/>
      <c r="H45" s="87"/>
      <c r="I45" s="87"/>
      <c r="J45" s="87"/>
      <c r="K45" s="89"/>
      <c r="L45" s="89"/>
      <c r="M45" s="89"/>
      <c r="N45" s="89"/>
      <c r="O45" s="15"/>
      <c r="P45" s="15"/>
      <c r="Q45" s="3"/>
    </row>
    <row r="46" spans="1:17" ht="14.25">
      <c r="A46" s="90"/>
      <c r="B46" s="89"/>
      <c r="C46" s="101"/>
      <c r="D46" s="101"/>
      <c r="E46" s="101"/>
      <c r="F46" s="101"/>
      <c r="G46" s="87"/>
      <c r="H46" s="87"/>
      <c r="I46" s="87"/>
      <c r="J46" s="87"/>
      <c r="K46" s="89"/>
      <c r="L46" s="89"/>
      <c r="M46" s="89"/>
      <c r="N46" s="89"/>
      <c r="O46" s="15"/>
      <c r="P46" s="15"/>
      <c r="Q46" s="3"/>
    </row>
    <row r="47" spans="1:17" ht="13.5">
      <c r="A47" s="90"/>
      <c r="B47" s="89"/>
      <c r="C47" s="87"/>
      <c r="D47" s="87"/>
      <c r="E47" s="87"/>
      <c r="F47" s="87"/>
      <c r="G47" s="87"/>
      <c r="H47" s="87"/>
      <c r="I47" s="87"/>
      <c r="J47" s="87"/>
      <c r="K47" s="89"/>
      <c r="L47" s="89"/>
      <c r="M47" s="89"/>
      <c r="N47" s="89"/>
      <c r="O47" s="15"/>
      <c r="P47" s="15"/>
      <c r="Q47" s="3"/>
    </row>
    <row r="48" spans="2:17" ht="13.5">
      <c r="B48" s="2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3"/>
    </row>
    <row r="49" spans="1:17" ht="13.5">
      <c r="A49" s="9"/>
      <c r="B49" s="2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3"/>
    </row>
    <row r="50" spans="2:17" ht="13.5">
      <c r="B50" s="2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3"/>
    </row>
    <row r="51" spans="2:17" ht="13.5">
      <c r="B51" s="2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3"/>
    </row>
    <row r="52" spans="1:17" ht="13.5">
      <c r="A52" s="2"/>
      <c r="B52" s="2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3"/>
    </row>
    <row r="53" spans="1:17" ht="18.75" customHeight="1">
      <c r="A53" s="2"/>
      <c r="B53" s="2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3"/>
    </row>
    <row r="54" spans="1:17" ht="18.75" customHeight="1">
      <c r="A54" s="2"/>
      <c r="B54" s="2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3"/>
    </row>
    <row r="55" spans="1:17" ht="18.75" customHeight="1">
      <c r="A55" s="2"/>
      <c r="B55" s="2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3"/>
    </row>
    <row r="56" spans="1:17" ht="18.75" customHeight="1">
      <c r="A56" s="2"/>
      <c r="B56" s="2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3"/>
    </row>
    <row r="57" spans="1:17" ht="14.25" customHeight="1">
      <c r="A57" s="2"/>
      <c r="B57" s="2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3"/>
    </row>
    <row r="58" spans="1:17" ht="14.25" customHeight="1">
      <c r="A58" s="2"/>
      <c r="B58" s="2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3"/>
    </row>
    <row r="59" spans="1:17" ht="13.5">
      <c r="A59" s="2"/>
      <c r="B59" s="2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3"/>
    </row>
    <row r="60" spans="1:17" ht="13.5">
      <c r="A60" s="2"/>
      <c r="B60" s="2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3"/>
    </row>
    <row r="61" spans="1:17" ht="13.5">
      <c r="A61" s="2"/>
      <c r="B61" s="2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3"/>
    </row>
    <row r="62" spans="1:17" ht="13.5">
      <c r="A62" s="2"/>
      <c r="B62" s="2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3"/>
    </row>
    <row r="63" spans="1:17" ht="13.5">
      <c r="A63" s="2"/>
      <c r="B63" s="2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3"/>
    </row>
    <row r="64" spans="1:17" ht="13.5">
      <c r="A64" s="2"/>
      <c r="B64" s="2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3"/>
    </row>
    <row r="65" spans="1:17" ht="18.75" customHeight="1">
      <c r="A65" s="2"/>
      <c r="B65" s="2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3"/>
    </row>
    <row r="66" spans="1:17" ht="17.25" customHeight="1">
      <c r="A66" s="2"/>
      <c r="B66" s="2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3"/>
    </row>
    <row r="67" spans="1:17" ht="13.5">
      <c r="A67" s="2"/>
      <c r="B67" s="2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3"/>
    </row>
    <row r="68" spans="1:17" ht="13.5">
      <c r="A68" s="2"/>
      <c r="B68" s="2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3"/>
    </row>
    <row r="69" spans="1:17" ht="13.5">
      <c r="A69" s="2"/>
      <c r="B69" s="2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3"/>
    </row>
    <row r="70" spans="1:17" ht="13.5">
      <c r="A70" s="2"/>
      <c r="B70" s="2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3"/>
    </row>
    <row r="71" spans="1:17" ht="13.5">
      <c r="A71" s="2"/>
      <c r="B71" s="2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3"/>
    </row>
    <row r="72" spans="1:17" ht="13.5">
      <c r="A72" s="2"/>
      <c r="B72" s="2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3"/>
    </row>
    <row r="73" spans="1:17" ht="13.5">
      <c r="A73" s="2"/>
      <c r="B73" s="2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3"/>
    </row>
    <row r="74" spans="1:17" ht="13.5">
      <c r="A74" s="2"/>
      <c r="B74" s="2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3"/>
    </row>
    <row r="75" spans="1:17" ht="13.5">
      <c r="A75" s="2"/>
      <c r="B75" s="2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3"/>
    </row>
    <row r="76" spans="1:17" ht="13.5">
      <c r="A76" s="2"/>
      <c r="B76" s="2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3"/>
    </row>
    <row r="77" spans="1:17" ht="13.5">
      <c r="A77" s="2"/>
      <c r="B77" s="2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3"/>
    </row>
    <row r="78" spans="1:17" ht="13.5">
      <c r="A78" s="2"/>
      <c r="B78" s="2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3"/>
    </row>
    <row r="79" spans="1:17" ht="13.5">
      <c r="A79" s="2"/>
      <c r="B79" s="2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3"/>
    </row>
    <row r="80" spans="1:17" ht="13.5">
      <c r="A80" s="2"/>
      <c r="B80" s="2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3"/>
    </row>
    <row r="81" spans="1:17" ht="13.5">
      <c r="A81" s="2"/>
      <c r="B81" s="2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3"/>
    </row>
    <row r="82" spans="1:17" ht="13.5">
      <c r="A82" s="2"/>
      <c r="B82" s="2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3"/>
    </row>
    <row r="83" spans="1:17" ht="28.5" customHeight="1">
      <c r="A83" s="2"/>
      <c r="B83" s="2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3"/>
    </row>
    <row r="84" spans="1:14" ht="13.5">
      <c r="A84" s="2"/>
      <c r="B84" s="2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</row>
    <row r="85" spans="1:14" ht="13.5">
      <c r="A85" s="2"/>
      <c r="B85" s="2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</row>
    <row r="86" spans="1:14" ht="13.5">
      <c r="A86" s="2"/>
      <c r="B86" s="2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</row>
    <row r="87" spans="1:14" ht="13.5">
      <c r="A87" s="2"/>
      <c r="B87" s="2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</row>
    <row r="88" spans="1:14" ht="13.5">
      <c r="A88" s="2"/>
      <c r="B88" s="2"/>
      <c r="C88" s="1"/>
      <c r="D88" s="1"/>
      <c r="E88" s="1"/>
      <c r="F88" s="1"/>
      <c r="G88" s="1"/>
      <c r="H88" s="1"/>
      <c r="I88" s="1"/>
      <c r="J88" s="1"/>
      <c r="K88" s="2"/>
      <c r="L88" s="2"/>
      <c r="M88" s="2"/>
      <c r="N88" s="2"/>
    </row>
    <row r="89" spans="1:14" ht="13.5">
      <c r="A89" s="2"/>
      <c r="B89" s="2"/>
      <c r="C89" s="1"/>
      <c r="D89" s="1"/>
      <c r="E89" s="1"/>
      <c r="F89" s="1"/>
      <c r="G89" s="1"/>
      <c r="H89" s="1"/>
      <c r="I89" s="1"/>
      <c r="J89" s="1"/>
      <c r="K89" s="2"/>
      <c r="L89" s="2"/>
      <c r="M89" s="2"/>
      <c r="N89" s="2"/>
    </row>
    <row r="90" spans="1:14" ht="13.5">
      <c r="A90" s="2"/>
      <c r="B90" s="2"/>
      <c r="C90" s="1"/>
      <c r="D90" s="1"/>
      <c r="E90" s="1"/>
      <c r="F90" s="1"/>
      <c r="G90" s="1"/>
      <c r="H90" s="1"/>
      <c r="I90" s="1"/>
      <c r="J90" s="1"/>
      <c r="K90" s="2"/>
      <c r="L90" s="2"/>
      <c r="M90" s="2"/>
      <c r="N90" s="2"/>
    </row>
    <row r="91" spans="1:14" ht="13.5">
      <c r="A91" s="2"/>
      <c r="B91" s="2"/>
      <c r="C91" s="1"/>
      <c r="D91" s="1"/>
      <c r="E91" s="1"/>
      <c r="F91" s="1"/>
      <c r="G91" s="1"/>
      <c r="H91" s="1"/>
      <c r="I91" s="1"/>
      <c r="J91" s="1"/>
      <c r="K91" s="2"/>
      <c r="L91" s="2"/>
      <c r="M91" s="2"/>
      <c r="N91" s="2"/>
    </row>
    <row r="92" spans="1:14" ht="13.5">
      <c r="A92" s="2"/>
      <c r="B92" s="2"/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2"/>
    </row>
    <row r="93" spans="1:14" ht="13.5">
      <c r="A93" s="2"/>
      <c r="B93" s="2"/>
      <c r="C93" s="1"/>
      <c r="D93" s="1"/>
      <c r="E93" s="1"/>
      <c r="F93" s="1"/>
      <c r="G93" s="1"/>
      <c r="H93" s="1"/>
      <c r="I93" s="1"/>
      <c r="J93" s="1"/>
      <c r="K93" s="2"/>
      <c r="L93" s="2"/>
      <c r="M93" s="2"/>
      <c r="N93" s="2"/>
    </row>
    <row r="94" spans="1:14" ht="13.5">
      <c r="A94" s="2"/>
      <c r="B94" s="2"/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</row>
    <row r="95" spans="1:14" ht="13.5">
      <c r="A95" s="2"/>
      <c r="B95" s="2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</row>
    <row r="96" spans="1:14" ht="13.5">
      <c r="A96" s="2"/>
      <c r="B96" s="2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</row>
    <row r="97" spans="1:14" ht="13.5">
      <c r="A97" s="2"/>
      <c r="B97" s="2"/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</row>
    <row r="98" spans="1:14" ht="13.5">
      <c r="A98" s="2"/>
      <c r="B98" s="2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</sheetData>
  <sheetProtection sheet="1" formatCells="0" formatColumns="0" formatRows="0" selectLockedCells="1"/>
  <mergeCells count="51">
    <mergeCell ref="B31:C31"/>
    <mergeCell ref="B13:D13"/>
    <mergeCell ref="D10:E11"/>
    <mergeCell ref="F10:F11"/>
    <mergeCell ref="B10:C11"/>
    <mergeCell ref="D27:E27"/>
    <mergeCell ref="E12:G12"/>
    <mergeCell ref="B26:C26"/>
    <mergeCell ref="D25:E25"/>
    <mergeCell ref="K8:M9"/>
    <mergeCell ref="K10:M11"/>
    <mergeCell ref="B27:C27"/>
    <mergeCell ref="B28:C28"/>
    <mergeCell ref="B29:C29"/>
    <mergeCell ref="B30:C30"/>
    <mergeCell ref="B24:C24"/>
    <mergeCell ref="B9:C9"/>
    <mergeCell ref="B19:M19"/>
    <mergeCell ref="B18:N18"/>
    <mergeCell ref="K22:L22"/>
    <mergeCell ref="K23:L23"/>
    <mergeCell ref="B32:C32"/>
    <mergeCell ref="B33:C33"/>
    <mergeCell ref="D30:E30"/>
    <mergeCell ref="D24:E24"/>
    <mergeCell ref="D29:E29"/>
    <mergeCell ref="D28:E28"/>
    <mergeCell ref="D26:E26"/>
    <mergeCell ref="B25:C25"/>
    <mergeCell ref="F36:G36"/>
    <mergeCell ref="D22:E22"/>
    <mergeCell ref="D23:E23"/>
    <mergeCell ref="D33:E33"/>
    <mergeCell ref="D32:E32"/>
    <mergeCell ref="D31:E31"/>
    <mergeCell ref="H6:J6"/>
    <mergeCell ref="H7:J7"/>
    <mergeCell ref="H8:J11"/>
    <mergeCell ref="D7:F7"/>
    <mergeCell ref="D8:F8"/>
    <mergeCell ref="D9:F9"/>
    <mergeCell ref="P18:AB18"/>
    <mergeCell ref="P19:AA19"/>
    <mergeCell ref="B2:M2"/>
    <mergeCell ref="B3:M3"/>
    <mergeCell ref="B6:C6"/>
    <mergeCell ref="D6:F6"/>
    <mergeCell ref="B7:C7"/>
    <mergeCell ref="B8:C8"/>
    <mergeCell ref="K6:M6"/>
    <mergeCell ref="K7:M7"/>
  </mergeCells>
  <printOptions/>
  <pageMargins left="0.5118110236220472" right="0.3937007874015748" top="0.5118110236220472" bottom="0.1968503937007874" header="0.4724409448818898" footer="0.1968503937007874"/>
  <pageSetup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髙城 諒</cp:lastModifiedBy>
  <cp:lastPrinted>2012-05-01T00:32:56Z</cp:lastPrinted>
  <dcterms:created xsi:type="dcterms:W3CDTF">2006-03-27T06:41:57Z</dcterms:created>
  <dcterms:modified xsi:type="dcterms:W3CDTF">2023-09-14T04:05:32Z</dcterms:modified>
  <cp:category/>
  <cp:version/>
  <cp:contentType/>
  <cp:contentStatus/>
</cp:coreProperties>
</file>