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入力方法" sheetId="1" r:id="rId1"/>
    <sheet name="管理結果票" sheetId="2" r:id="rId2"/>
    <sheet name="負担軽減調整（国軽減なし）" sheetId="3" r:id="rId3"/>
  </sheets>
  <definedNames>
    <definedName name="_xlnm.Print_Area" localSheetId="1">'管理結果票'!$B$1:$CC$44</definedName>
    <definedName name="_xlnm.Print_Area" localSheetId="0">'入力方法'!$B$18:$CC$61</definedName>
    <definedName name="_xlnm.Print_Area" localSheetId="2">'負担軽減調整（国軽減なし）'!$A$1:$N$47</definedName>
  </definedNames>
  <calcPr fullCalcOnLoad="1"/>
</workbook>
</file>

<file path=xl/sharedStrings.xml><?xml version="1.0" encoding="utf-8"?>
<sst xmlns="http://schemas.openxmlformats.org/spreadsheetml/2006/main" count="137" uniqueCount="93">
  <si>
    <t>受給者証番号</t>
  </si>
  <si>
    <t>上限管理事業者番号</t>
  </si>
  <si>
    <t>支給決定障害者等
氏名</t>
  </si>
  <si>
    <t>支給決定に係る
障害児氏名</t>
  </si>
  <si>
    <t>事業所所在地
及び連絡先</t>
  </si>
  <si>
    <t>受給者証記載の
負担上限月額</t>
  </si>
  <si>
    <t>事業所名又は番号</t>
  </si>
  <si>
    <t>合　　計</t>
  </si>
  <si>
    <t>利用者負担上限額管理結果票とともに、利用者の確認を得ること。</t>
  </si>
  <si>
    <t>上記内容について確認しました。</t>
  </si>
  <si>
    <t>支給決定者氏名</t>
  </si>
  <si>
    <t>事業所及び
その事業所
の名称</t>
  </si>
  <si>
    <t>市町村番号</t>
  </si>
  <si>
    <t>総費用額</t>
  </si>
  <si>
    <t>費用の
3%相当額
ｂ×0.03</t>
  </si>
  <si>
    <t>自治体助成額</t>
  </si>
  <si>
    <t>上限月額</t>
  </si>
  <si>
    <t>ａ ,cの小さい方の額</t>
  </si>
  <si>
    <t>ａ</t>
  </si>
  <si>
    <t>ｂ</t>
  </si>
  <si>
    <t>ｃ</t>
  </si>
  <si>
    <t>ｄ</t>
  </si>
  <si>
    <t>ｅ</t>
  </si>
  <si>
    <t>ｇ</t>
  </si>
  <si>
    <t>（い）</t>
  </si>
  <si>
    <t>（う）</t>
  </si>
  <si>
    <t>　　</t>
  </si>
  <si>
    <t>利用者負担確定額</t>
  </si>
  <si>
    <t>利用者負担額確定額
（配分額）</t>
  </si>
  <si>
    <t>決定利用者
負担額
（1割）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</si>
  <si>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</si>
  <si>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</si>
  <si>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</si>
  <si>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利用者負担額の合算額が、負担上限月額を超過するため、下記のとおり調整した。</t>
  </si>
  <si>
    <t>円</t>
  </si>
  <si>
    <t>利用者負担上限額管理結果票</t>
  </si>
  <si>
    <t>年</t>
  </si>
  <si>
    <t>月分</t>
  </si>
  <si>
    <t>管理事業者</t>
  </si>
  <si>
    <t>指定事業所番号</t>
  </si>
  <si>
    <t>受給者証番号</t>
  </si>
  <si>
    <t>事業所及び
その事業所
の名称</t>
  </si>
  <si>
    <t>支給決定障害者等</t>
  </si>
  <si>
    <t>氏名</t>
  </si>
  <si>
    <t>支給決定に係る</t>
  </si>
  <si>
    <t>障害児氏名</t>
  </si>
  <si>
    <t>利用者負担上限月額</t>
  </si>
  <si>
    <t>利用者負担上限額管理結果</t>
  </si>
  <si>
    <t>1　管理事業所で利用者負担額を充当したため、他事業所の利用者負担は発生しない。</t>
  </si>
  <si>
    <t>2　利用者負担額の合算額が、負担上限月額以下のため、調整事務は行わない。</t>
  </si>
  <si>
    <t>3　利用者負担額の合算額が、負担上限月額を超過するため、下記のとおり調整した。</t>
  </si>
  <si>
    <t>利用者負担額集計・調整欄</t>
  </si>
  <si>
    <t>項番</t>
  </si>
  <si>
    <t>事業所番号</t>
  </si>
  <si>
    <t>事業所名称</t>
  </si>
  <si>
    <t>利用者負担額</t>
  </si>
  <si>
    <t>管理結果後利用者負担額</t>
  </si>
  <si>
    <t>合計</t>
  </si>
  <si>
    <t>ｆ</t>
  </si>
  <si>
    <t>（あ）</t>
  </si>
  <si>
    <t>利用者負担減額後（３％負担＆上限月額半額）調整額結果票</t>
  </si>
  <si>
    <t>※</t>
  </si>
  <si>
    <t>（※の半額）（あ）（い）のうち一番小さい額</t>
  </si>
  <si>
    <t>年</t>
  </si>
  <si>
    <t>月分）</t>
  </si>
  <si>
    <t>荒川サービス</t>
  </si>
  <si>
    <t>荒川　太郎</t>
  </si>
  <si>
    <t>荒川　花子</t>
  </si>
  <si>
    <t>い</t>
  </si>
  <si>
    <t>う</t>
  </si>
  <si>
    <t>1001324567</t>
  </si>
  <si>
    <t>&lt;入力方法&gt;</t>
  </si>
  <si>
    <t>※</t>
  </si>
  <si>
    <t>※</t>
  </si>
  <si>
    <t>「管理結果票」のシートの</t>
  </si>
  <si>
    <t>のセルに必要事項を入力してください。</t>
  </si>
  <si>
    <t>のセルに入力すると、</t>
  </si>
  <si>
    <t>の欄は自動計算されます。</t>
  </si>
  <si>
    <t>また、「負担軽減調整」シートの</t>
  </si>
  <si>
    <t>の欄も自動計算されます。</t>
  </si>
  <si>
    <t>※</t>
  </si>
  <si>
    <t>「負担軽減調整」シートの</t>
  </si>
  <si>
    <t>のセルには必要事項を入力してください。</t>
  </si>
  <si>
    <t>(上限月額が「37,200円」の場合）</t>
  </si>
  <si>
    <r>
      <t>このシートは、</t>
    </r>
    <r>
      <rPr>
        <u val="single"/>
        <sz val="12"/>
        <color indexed="8"/>
        <rFont val="ＭＳ Ｐ明朝"/>
        <family val="1"/>
      </rPr>
      <t>「37,200円」(国軽減なし)用</t>
    </r>
    <r>
      <rPr>
        <sz val="12"/>
        <color indexed="8"/>
        <rFont val="ＭＳ Ｐ明朝"/>
        <family val="1"/>
      </rPr>
      <t>です。</t>
    </r>
  </si>
  <si>
    <t>（荒川区）　24.04以降</t>
  </si>
  <si>
    <t>入力シートは、保護（パスワードは無し）をかけていますので、セルの移動は</t>
  </si>
  <si>
    <t>マウスを使用するほうがやりやすいです。 シート保護の解除は、校閲⇒シート保護の解除です。</t>
  </si>
  <si>
    <t>令和</t>
  </si>
  <si>
    <t>（令和</t>
  </si>
  <si>
    <t>　　令和　　　年　　　月　　　　日</t>
  </si>
  <si>
    <r>
      <t xml:space="preserve">３　注意事項
</t>
    </r>
    <r>
      <rPr>
        <u val="single"/>
        <sz val="14"/>
        <rFont val="ＭＳ Ｐ明朝"/>
        <family val="1"/>
      </rPr>
      <t>（※）共同生活援助と対象サービスを併用している利用者の場合は、計算方法が異なりますので事前にご連絡ください。</t>
    </r>
  </si>
  <si>
    <r>
      <t xml:space="preserve">１　利用者負担軽減の対象となるサービス　
</t>
    </r>
    <r>
      <rPr>
        <sz val="14"/>
        <rFont val="ＭＳ Ｐ明朝"/>
        <family val="1"/>
      </rPr>
      <t xml:space="preserve">【総合支援法】居宅介護、重度訪問介護、同行援護、行動援護、生活介護、短期入所、重度障害者等包括支援
　　　　　　　　　 自立訓練、 就労移行支援、就労継続支援、就労定着支援、自立生活援助
【児童福祉法】児童発達支援、医療型児童発達支援、放課後等デイサービス、居宅訪問型児童発達支援、保育所等訪問支援
</t>
    </r>
    <r>
      <rPr>
        <b/>
        <sz val="16"/>
        <rFont val="ＭＳ Ｐ明朝"/>
        <family val="1"/>
      </rPr>
      <t xml:space="preserve">２　対象とならないサービス
</t>
    </r>
    <r>
      <rPr>
        <sz val="14"/>
        <rFont val="ＭＳ Ｐ明朝"/>
        <family val="1"/>
      </rPr>
      <t xml:space="preserve">【総合支援法】療養介護、施設入所支援、共同生活援助（※）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</si>
</sst>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0_ "/>
    <numFmt numFmtId="190" formatCode="#,##0_);[Red]\(#,##0\)"/>
    <numFmt numFmtId="191" formatCode="#,##0.0_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color indexed="12"/>
      <name val="ＭＳ Ｐ明朝"/>
      <family val="1"/>
    </font>
    <font>
      <b/>
      <sz val="12"/>
      <name val="ＭＳ Ｐ明朝"/>
      <family val="1"/>
    </font>
    <font>
      <sz val="14"/>
      <color indexed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明朝"/>
      <family val="1"/>
    </font>
    <font>
      <u val="single"/>
      <sz val="12"/>
      <color indexed="8"/>
      <name val="ＭＳ Ｐ明朝"/>
      <family val="1"/>
    </font>
    <font>
      <u val="single"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1" fillId="33" borderId="0" xfId="0" applyFont="1" applyFill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3" fillId="33" borderId="0" xfId="62" applyFont="1" applyFill="1" applyBorder="1">
      <alignment vertical="center"/>
      <protection/>
    </xf>
    <xf numFmtId="0" fontId="13" fillId="33" borderId="10" xfId="62" applyFont="1" applyFill="1" applyBorder="1">
      <alignment vertical="center"/>
      <protection/>
    </xf>
    <xf numFmtId="0" fontId="13" fillId="33" borderId="11" xfId="62" applyFont="1" applyFill="1" applyBorder="1">
      <alignment vertical="center"/>
      <protection/>
    </xf>
    <xf numFmtId="0" fontId="13" fillId="33" borderId="12" xfId="62" applyFont="1" applyFill="1" applyBorder="1">
      <alignment vertical="center"/>
      <protection/>
    </xf>
    <xf numFmtId="0" fontId="13" fillId="33" borderId="13" xfId="62" applyFont="1" applyFill="1" applyBorder="1">
      <alignment vertical="center"/>
      <protection/>
    </xf>
    <xf numFmtId="0" fontId="13" fillId="33" borderId="14" xfId="62" applyFont="1" applyFill="1" applyBorder="1">
      <alignment vertical="center"/>
      <protection/>
    </xf>
    <xf numFmtId="0" fontId="13" fillId="33" borderId="0" xfId="62" applyFont="1" applyFill="1" applyBorder="1" applyAlignment="1">
      <alignment horizontal="center" vertical="center" wrapText="1"/>
      <protection/>
    </xf>
    <xf numFmtId="0" fontId="13" fillId="33" borderId="13" xfId="62" applyFont="1" applyFill="1" applyBorder="1" applyAlignment="1">
      <alignment horizontal="center" vertical="center" wrapText="1"/>
      <protection/>
    </xf>
    <xf numFmtId="0" fontId="15" fillId="33" borderId="0" xfId="62" applyFont="1" applyFill="1" applyBorder="1" applyAlignment="1">
      <alignment vertical="center"/>
      <protection/>
    </xf>
    <xf numFmtId="0" fontId="16" fillId="33" borderId="0" xfId="62" applyFont="1" applyFill="1" applyBorder="1" applyAlignment="1">
      <alignment vertical="center"/>
      <protection/>
    </xf>
    <xf numFmtId="0" fontId="13" fillId="33" borderId="0" xfId="62" applyFont="1" applyFill="1" applyBorder="1" applyAlignment="1">
      <alignment vertical="center"/>
      <protection/>
    </xf>
    <xf numFmtId="0" fontId="17" fillId="33" borderId="0" xfId="62" applyFont="1" applyFill="1" applyBorder="1" applyAlignment="1">
      <alignment vertical="center"/>
      <protection/>
    </xf>
    <xf numFmtId="0" fontId="13" fillId="33" borderId="15" xfId="62" applyFont="1" applyFill="1" applyBorder="1" applyAlignment="1">
      <alignment horizontal="center" vertical="center"/>
      <protection/>
    </xf>
    <xf numFmtId="0" fontId="13" fillId="33" borderId="0" xfId="62" applyFont="1" applyFill="1" applyBorder="1" applyAlignment="1">
      <alignment horizontal="distributed" vertical="center"/>
      <protection/>
    </xf>
    <xf numFmtId="0" fontId="13" fillId="33" borderId="0" xfId="62" applyFont="1" applyFill="1" applyBorder="1" applyAlignment="1">
      <alignment horizontal="center" vertical="center" textRotation="255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13" fillId="33" borderId="16" xfId="62" applyFont="1" applyFill="1" applyBorder="1" applyAlignment="1">
      <alignment vertical="center" shrinkToFit="1"/>
      <protection/>
    </xf>
    <xf numFmtId="0" fontId="13" fillId="33" borderId="0" xfId="62" applyFont="1" applyFill="1" applyBorder="1" applyAlignment="1">
      <alignment vertical="center" shrinkToFit="1"/>
      <protection/>
    </xf>
    <xf numFmtId="0" fontId="18" fillId="33" borderId="17" xfId="62" applyFont="1" applyFill="1" applyBorder="1" applyAlignment="1">
      <alignment horizontal="left" vertical="center"/>
      <protection/>
    </xf>
    <xf numFmtId="0" fontId="13" fillId="33" borderId="15" xfId="62" applyFont="1" applyFill="1" applyBorder="1">
      <alignment vertical="center"/>
      <protection/>
    </xf>
    <xf numFmtId="0" fontId="13" fillId="33" borderId="18" xfId="62" applyFont="1" applyFill="1" applyBorder="1">
      <alignment vertical="center"/>
      <protection/>
    </xf>
    <xf numFmtId="0" fontId="18" fillId="33" borderId="13" xfId="62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8" fillId="33" borderId="16" xfId="62" applyFont="1" applyFill="1" applyBorder="1" applyAlignment="1">
      <alignment vertical="center"/>
      <protection/>
    </xf>
    <xf numFmtId="0" fontId="18" fillId="33" borderId="19" xfId="62" applyFont="1" applyFill="1" applyBorder="1" applyAlignment="1">
      <alignment vertical="center"/>
      <protection/>
    </xf>
    <xf numFmtId="0" fontId="18" fillId="33" borderId="14" xfId="62" applyFont="1" applyFill="1" applyBorder="1" applyAlignment="1">
      <alignment vertical="center"/>
      <protection/>
    </xf>
    <xf numFmtId="0" fontId="13" fillId="33" borderId="13" xfId="62" applyFont="1" applyFill="1" applyBorder="1" applyAlignment="1">
      <alignment vertical="center"/>
      <protection/>
    </xf>
    <xf numFmtId="0" fontId="13" fillId="33" borderId="20" xfId="62" applyFont="1" applyFill="1" applyBorder="1" applyAlignment="1">
      <alignment vertical="center"/>
      <protection/>
    </xf>
    <xf numFmtId="0" fontId="13" fillId="33" borderId="21" xfId="62" applyFont="1" applyFill="1" applyBorder="1" applyAlignment="1">
      <alignment vertical="center"/>
      <protection/>
    </xf>
    <xf numFmtId="0" fontId="18" fillId="33" borderId="21" xfId="62" applyFont="1" applyFill="1" applyBorder="1" applyAlignment="1">
      <alignment vertical="center"/>
      <protection/>
    </xf>
    <xf numFmtId="0" fontId="13" fillId="33" borderId="22" xfId="62" applyFont="1" applyFill="1" applyBorder="1" applyAlignment="1">
      <alignment vertical="center"/>
      <protection/>
    </xf>
    <xf numFmtId="0" fontId="13" fillId="33" borderId="14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horizontal="center" vertical="center" shrinkToFit="1"/>
      <protection/>
    </xf>
    <xf numFmtId="0" fontId="19" fillId="33" borderId="0" xfId="62" applyFont="1" applyFill="1" applyBorder="1" applyAlignment="1">
      <alignment horizontal="center" vertical="center" textRotation="255"/>
      <protection/>
    </xf>
    <xf numFmtId="0" fontId="17" fillId="33" borderId="0" xfId="62" applyFont="1" applyFill="1" applyBorder="1" applyAlignment="1">
      <alignment horizontal="center" vertical="center"/>
      <protection/>
    </xf>
    <xf numFmtId="0" fontId="13" fillId="33" borderId="23" xfId="62" applyFont="1" applyFill="1" applyBorder="1">
      <alignment vertical="center"/>
      <protection/>
    </xf>
    <xf numFmtId="0" fontId="13" fillId="33" borderId="24" xfId="62" applyFont="1" applyFill="1" applyBorder="1">
      <alignment vertical="center"/>
      <protection/>
    </xf>
    <xf numFmtId="0" fontId="13" fillId="33" borderId="25" xfId="62" applyFont="1" applyFill="1" applyBorder="1">
      <alignment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8" fillId="33" borderId="0" xfId="62" applyFont="1" applyFill="1" applyBorder="1">
      <alignment vertical="center"/>
      <protection/>
    </xf>
    <xf numFmtId="0" fontId="6" fillId="0" borderId="26" xfId="0" applyFont="1" applyBorder="1" applyAlignment="1">
      <alignment vertical="center"/>
    </xf>
    <xf numFmtId="0" fontId="18" fillId="33" borderId="27" xfId="62" applyFont="1" applyFill="1" applyBorder="1">
      <alignment vertical="center"/>
      <protection/>
    </xf>
    <xf numFmtId="0" fontId="18" fillId="33" borderId="28" xfId="62" applyFont="1" applyFill="1" applyBorder="1">
      <alignment vertical="center"/>
      <protection/>
    </xf>
    <xf numFmtId="0" fontId="18" fillId="33" borderId="29" xfId="62" applyFont="1" applyFill="1" applyBorder="1">
      <alignment vertical="center"/>
      <protection/>
    </xf>
    <xf numFmtId="0" fontId="18" fillId="33" borderId="30" xfId="62" applyFont="1" applyFill="1" applyBorder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34" borderId="31" xfId="62" applyFont="1" applyFill="1" applyBorder="1">
      <alignment vertical="center"/>
      <protection/>
    </xf>
    <xf numFmtId="0" fontId="18" fillId="34" borderId="32" xfId="62" applyFont="1" applyFill="1" applyBorder="1">
      <alignment vertical="center"/>
      <protection/>
    </xf>
    <xf numFmtId="0" fontId="18" fillId="34" borderId="33" xfId="62" applyFont="1" applyFill="1" applyBorder="1">
      <alignment vertical="center"/>
      <protection/>
    </xf>
    <xf numFmtId="0" fontId="6" fillId="33" borderId="0" xfId="0" applyFont="1" applyFill="1" applyBorder="1" applyAlignment="1">
      <alignment vertical="center"/>
    </xf>
    <xf numFmtId="0" fontId="18" fillId="35" borderId="31" xfId="62" applyFont="1" applyFill="1" applyBorder="1">
      <alignment vertical="center"/>
      <protection/>
    </xf>
    <xf numFmtId="0" fontId="18" fillId="35" borderId="32" xfId="62" applyFont="1" applyFill="1" applyBorder="1">
      <alignment vertical="center"/>
      <protection/>
    </xf>
    <xf numFmtId="0" fontId="18" fillId="35" borderId="33" xfId="62" applyFont="1" applyFill="1" applyBorder="1">
      <alignment vertical="center"/>
      <protection/>
    </xf>
    <xf numFmtId="0" fontId="18" fillId="33" borderId="34" xfId="62" applyFont="1" applyFill="1" applyBorder="1">
      <alignment vertical="center"/>
      <protection/>
    </xf>
    <xf numFmtId="0" fontId="18" fillId="33" borderId="35" xfId="62" applyFont="1" applyFill="1" applyBorder="1">
      <alignment vertical="center"/>
      <protection/>
    </xf>
    <xf numFmtId="0" fontId="18" fillId="33" borderId="36" xfId="62" applyFont="1" applyFill="1" applyBorder="1">
      <alignment vertical="center"/>
      <protection/>
    </xf>
    <xf numFmtId="0" fontId="13" fillId="33" borderId="0" xfId="62" applyFont="1" applyFill="1" applyBorder="1" applyProtection="1">
      <alignment vertical="center"/>
      <protection/>
    </xf>
    <xf numFmtId="0" fontId="13" fillId="33" borderId="14" xfId="62" applyFont="1" applyFill="1" applyBorder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 wrapText="1"/>
      <protection/>
    </xf>
    <xf numFmtId="0" fontId="15" fillId="33" borderId="0" xfId="62" applyFont="1" applyFill="1" applyBorder="1" applyAlignment="1" applyProtection="1">
      <alignment vertical="center"/>
      <protection/>
    </xf>
    <xf numFmtId="0" fontId="16" fillId="33" borderId="0" xfId="62" applyFont="1" applyFill="1" applyBorder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distributed" vertical="center"/>
      <protection/>
    </xf>
    <xf numFmtId="0" fontId="13" fillId="33" borderId="0" xfId="62" applyFont="1" applyFill="1" applyBorder="1" applyAlignment="1" applyProtection="1">
      <alignment horizontal="center" vertical="center" textRotation="255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13" fillId="33" borderId="16" xfId="62" applyFont="1" applyFill="1" applyBorder="1" applyAlignment="1" applyProtection="1">
      <alignment vertical="center" shrinkToFit="1"/>
      <protection/>
    </xf>
    <xf numFmtId="0" fontId="13" fillId="33" borderId="0" xfId="62" applyFont="1" applyFill="1" applyBorder="1" applyAlignment="1" applyProtection="1">
      <alignment vertical="center" shrinkToFit="1"/>
      <protection/>
    </xf>
    <xf numFmtId="0" fontId="18" fillId="33" borderId="17" xfId="62" applyFont="1" applyFill="1" applyBorder="1" applyAlignment="1" applyProtection="1">
      <alignment horizontal="left" vertical="center"/>
      <protection/>
    </xf>
    <xf numFmtId="0" fontId="13" fillId="33" borderId="15" xfId="62" applyFont="1" applyFill="1" applyBorder="1" applyProtection="1">
      <alignment vertical="center"/>
      <protection/>
    </xf>
    <xf numFmtId="0" fontId="13" fillId="33" borderId="15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8" fillId="33" borderId="16" xfId="62" applyFont="1" applyFill="1" applyBorder="1" applyAlignment="1" applyProtection="1">
      <alignment vertical="center"/>
      <protection/>
    </xf>
    <xf numFmtId="0" fontId="18" fillId="33" borderId="19" xfId="62" applyFont="1" applyFill="1" applyBorder="1" applyAlignment="1" applyProtection="1">
      <alignment vertical="center"/>
      <protection/>
    </xf>
    <xf numFmtId="0" fontId="18" fillId="33" borderId="14" xfId="62" applyFont="1" applyFill="1" applyBorder="1" applyAlignment="1" applyProtection="1">
      <alignment vertical="center"/>
      <protection/>
    </xf>
    <xf numFmtId="0" fontId="13" fillId="33" borderId="20" xfId="62" applyFont="1" applyFill="1" applyBorder="1" applyAlignment="1" applyProtection="1">
      <alignment vertical="center"/>
      <protection/>
    </xf>
    <xf numFmtId="0" fontId="13" fillId="33" borderId="21" xfId="62" applyFont="1" applyFill="1" applyBorder="1" applyAlignment="1" applyProtection="1">
      <alignment vertical="center"/>
      <protection/>
    </xf>
    <xf numFmtId="0" fontId="18" fillId="33" borderId="21" xfId="62" applyFont="1" applyFill="1" applyBorder="1" applyAlignment="1" applyProtection="1">
      <alignment vertical="center"/>
      <protection/>
    </xf>
    <xf numFmtId="0" fontId="13" fillId="33" borderId="22" xfId="62" applyFont="1" applyFill="1" applyBorder="1" applyAlignment="1" applyProtection="1">
      <alignment vertical="center"/>
      <protection/>
    </xf>
    <xf numFmtId="0" fontId="13" fillId="33" borderId="14" xfId="62" applyFont="1" applyFill="1" applyBorder="1" applyAlignment="1" applyProtection="1">
      <alignment vertical="center"/>
      <protection/>
    </xf>
    <xf numFmtId="0" fontId="15" fillId="33" borderId="0" xfId="62" applyFont="1" applyFill="1" applyBorder="1" applyAlignment="1" applyProtection="1">
      <alignment horizontal="center" vertical="center" shrinkToFit="1"/>
      <protection/>
    </xf>
    <xf numFmtId="0" fontId="19" fillId="33" borderId="0" xfId="62" applyFont="1" applyFill="1" applyBorder="1" applyAlignment="1" applyProtection="1">
      <alignment horizontal="center" vertical="center" textRotation="255"/>
      <protection/>
    </xf>
    <xf numFmtId="0" fontId="17" fillId="33" borderId="0" xfId="62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wrapText="1" indent="1"/>
      <protection/>
    </xf>
    <xf numFmtId="0" fontId="0" fillId="0" borderId="12" xfId="0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0" fillId="0" borderId="25" xfId="0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vertical="center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38" fontId="9" fillId="0" borderId="41" xfId="49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38" fontId="9" fillId="0" borderId="45" xfId="49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38" fontId="12" fillId="35" borderId="46" xfId="49" applyFont="1" applyFill="1" applyBorder="1" applyAlignment="1" applyProtection="1">
      <alignment horizontal="right" vertical="center"/>
      <protection/>
    </xf>
    <xf numFmtId="38" fontId="12" fillId="35" borderId="47" xfId="49" applyFont="1" applyFill="1" applyBorder="1" applyAlignment="1" applyProtection="1">
      <alignment vertical="center"/>
      <protection/>
    </xf>
    <xf numFmtId="38" fontId="12" fillId="35" borderId="48" xfId="49" applyFont="1" applyFill="1" applyBorder="1" applyAlignment="1" applyProtection="1">
      <alignment vertical="center"/>
      <protection/>
    </xf>
    <xf numFmtId="38" fontId="12" fillId="35" borderId="49" xfId="49" applyFont="1" applyFill="1" applyBorder="1" applyAlignment="1" applyProtection="1">
      <alignment vertical="center"/>
      <protection/>
    </xf>
    <xf numFmtId="3" fontId="12" fillId="35" borderId="48" xfId="42" applyNumberFormat="1" applyFont="1" applyFill="1" applyBorder="1" applyAlignment="1" applyProtection="1">
      <alignment vertical="center"/>
      <protection/>
    </xf>
    <xf numFmtId="0" fontId="12" fillId="35" borderId="48" xfId="0" applyFont="1" applyFill="1" applyBorder="1" applyAlignment="1" applyProtection="1">
      <alignment vertical="center"/>
      <protection/>
    </xf>
    <xf numFmtId="38" fontId="12" fillId="35" borderId="50" xfId="49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38" fontId="12" fillId="35" borderId="51" xfId="49" applyFont="1" applyFill="1" applyBorder="1" applyAlignment="1" applyProtection="1">
      <alignment horizontal="right" vertical="center"/>
      <protection/>
    </xf>
    <xf numFmtId="38" fontId="12" fillId="35" borderId="52" xfId="49" applyFont="1" applyFill="1" applyBorder="1" applyAlignment="1" applyProtection="1">
      <alignment vertical="center"/>
      <protection/>
    </xf>
    <xf numFmtId="38" fontId="12" fillId="35" borderId="53" xfId="49" applyFont="1" applyFill="1" applyBorder="1" applyAlignment="1" applyProtection="1">
      <alignment vertical="center"/>
      <protection/>
    </xf>
    <xf numFmtId="38" fontId="12" fillId="35" borderId="54" xfId="49" applyFont="1" applyFill="1" applyBorder="1" applyAlignment="1" applyProtection="1">
      <alignment vertical="center"/>
      <protection/>
    </xf>
    <xf numFmtId="3" fontId="12" fillId="35" borderId="53" xfId="42" applyNumberFormat="1" applyFont="1" applyFill="1" applyBorder="1" applyAlignment="1" applyProtection="1">
      <alignment vertical="center"/>
      <protection/>
    </xf>
    <xf numFmtId="0" fontId="12" fillId="35" borderId="53" xfId="0" applyFont="1" applyFill="1" applyBorder="1" applyAlignment="1" applyProtection="1">
      <alignment vertical="center"/>
      <protection/>
    </xf>
    <xf numFmtId="38" fontId="12" fillId="35" borderId="55" xfId="49" applyFont="1" applyFill="1" applyBorder="1" applyAlignment="1" applyProtection="1">
      <alignment vertical="center"/>
      <protection/>
    </xf>
    <xf numFmtId="38" fontId="12" fillId="35" borderId="56" xfId="49" applyFont="1" applyFill="1" applyBorder="1" applyAlignment="1" applyProtection="1">
      <alignment horizontal="right" vertical="center"/>
      <protection/>
    </xf>
    <xf numFmtId="38" fontId="12" fillId="35" borderId="57" xfId="49" applyFont="1" applyFill="1" applyBorder="1" applyAlignment="1" applyProtection="1">
      <alignment vertical="center"/>
      <protection/>
    </xf>
    <xf numFmtId="38" fontId="12" fillId="35" borderId="58" xfId="49" applyFont="1" applyFill="1" applyBorder="1" applyAlignment="1" applyProtection="1">
      <alignment vertical="center"/>
      <protection/>
    </xf>
    <xf numFmtId="38" fontId="12" fillId="35" borderId="59" xfId="49" applyFont="1" applyFill="1" applyBorder="1" applyAlignment="1" applyProtection="1">
      <alignment vertical="center"/>
      <protection/>
    </xf>
    <xf numFmtId="3" fontId="12" fillId="35" borderId="60" xfId="42" applyNumberFormat="1" applyFont="1" applyFill="1" applyBorder="1" applyAlignment="1" applyProtection="1">
      <alignment vertical="center"/>
      <protection/>
    </xf>
    <xf numFmtId="0" fontId="12" fillId="35" borderId="60" xfId="0" applyFont="1" applyFill="1" applyBorder="1" applyAlignment="1" applyProtection="1">
      <alignment vertical="center"/>
      <protection/>
    </xf>
    <xf numFmtId="38" fontId="12" fillId="35" borderId="61" xfId="49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8" fontId="4" fillId="33" borderId="16" xfId="49" applyFont="1" applyFill="1" applyBorder="1" applyAlignment="1" applyProtection="1">
      <alignment vertical="center"/>
      <protection/>
    </xf>
    <xf numFmtId="38" fontId="9" fillId="33" borderId="0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19" xfId="49" applyFont="1" applyFill="1" applyBorder="1" applyAlignment="1" applyProtection="1">
      <alignment horizontal="right" vertical="center"/>
      <protection/>
    </xf>
    <xf numFmtId="38" fontId="12" fillId="35" borderId="62" xfId="49" applyFont="1" applyFill="1" applyBorder="1" applyAlignment="1" applyProtection="1">
      <alignment vertical="center"/>
      <protection/>
    </xf>
    <xf numFmtId="38" fontId="12" fillId="33" borderId="63" xfId="49" applyFont="1" applyFill="1" applyBorder="1" applyAlignment="1" applyProtection="1">
      <alignment vertical="center"/>
      <protection/>
    </xf>
    <xf numFmtId="38" fontId="12" fillId="35" borderId="64" xfId="49" applyFont="1" applyFill="1" applyBorder="1" applyAlignment="1" applyProtection="1">
      <alignment vertical="center"/>
      <protection/>
    </xf>
    <xf numFmtId="9" fontId="10" fillId="33" borderId="0" xfId="42" applyFont="1" applyFill="1" applyBorder="1" applyAlignment="1" applyProtection="1">
      <alignment vertical="center"/>
      <protection/>
    </xf>
    <xf numFmtId="38" fontId="9" fillId="33" borderId="0" xfId="49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horizontal="center" vertical="center" textRotation="255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38" fontId="12" fillId="35" borderId="65" xfId="0" applyNumberFormat="1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38" fontId="6" fillId="33" borderId="0" xfId="49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horizontal="left" vertical="center"/>
      <protection locked="0"/>
    </xf>
    <xf numFmtId="0" fontId="11" fillId="36" borderId="0" xfId="0" applyFont="1" applyFill="1" applyAlignment="1" applyProtection="1">
      <alignment horizontal="right" vertical="center"/>
      <protection locked="0"/>
    </xf>
    <xf numFmtId="0" fontId="13" fillId="33" borderId="66" xfId="62" applyFont="1" applyFill="1" applyBorder="1" applyAlignment="1">
      <alignment horizontal="center" vertical="center"/>
      <protection/>
    </xf>
    <xf numFmtId="0" fontId="13" fillId="33" borderId="67" xfId="62" applyFont="1" applyFill="1" applyBorder="1" applyAlignment="1">
      <alignment horizontal="center" vertical="center"/>
      <protection/>
    </xf>
    <xf numFmtId="38" fontId="20" fillId="34" borderId="68" xfId="49" applyFont="1" applyFill="1" applyBorder="1" applyAlignment="1">
      <alignment horizontal="center" vertical="center"/>
    </xf>
    <xf numFmtId="38" fontId="20" fillId="34" borderId="69" xfId="49" applyFont="1" applyFill="1" applyBorder="1" applyAlignment="1">
      <alignment horizontal="center" vertical="center"/>
    </xf>
    <xf numFmtId="38" fontId="20" fillId="34" borderId="70" xfId="49" applyFont="1" applyFill="1" applyBorder="1" applyAlignment="1">
      <alignment horizontal="center" vertical="center"/>
    </xf>
    <xf numFmtId="0" fontId="15" fillId="33" borderId="39" xfId="62" applyFont="1" applyFill="1" applyBorder="1" applyAlignment="1">
      <alignment vertical="center" shrinkToFit="1"/>
      <protection/>
    </xf>
    <xf numFmtId="0" fontId="15" fillId="33" borderId="15" xfId="62" applyFont="1" applyFill="1" applyBorder="1" applyAlignment="1">
      <alignment vertical="center" shrinkToFit="1"/>
      <protection/>
    </xf>
    <xf numFmtId="0" fontId="15" fillId="33" borderId="71" xfId="62" applyFont="1" applyFill="1" applyBorder="1" applyAlignment="1">
      <alignment vertical="center" shrinkToFit="1"/>
      <protection/>
    </xf>
    <xf numFmtId="0" fontId="15" fillId="33" borderId="72" xfId="62" applyFont="1" applyFill="1" applyBorder="1" applyAlignment="1">
      <alignment horizontal="center" vertical="center"/>
      <protection/>
    </xf>
    <xf numFmtId="0" fontId="15" fillId="33" borderId="73" xfId="62" applyFont="1" applyFill="1" applyBorder="1" applyAlignment="1">
      <alignment horizontal="center" vertical="center"/>
      <protection/>
    </xf>
    <xf numFmtId="0" fontId="13" fillId="33" borderId="16" xfId="62" applyFont="1" applyFill="1" applyBorder="1" applyAlignment="1">
      <alignment horizontal="distributed" vertical="center"/>
      <protection/>
    </xf>
    <xf numFmtId="0" fontId="13" fillId="33" borderId="0" xfId="62" applyFont="1" applyFill="1" applyBorder="1" applyAlignment="1">
      <alignment horizontal="distributed" vertical="center"/>
      <protection/>
    </xf>
    <xf numFmtId="0" fontId="13" fillId="33" borderId="14" xfId="62" applyFont="1" applyFill="1" applyBorder="1" applyAlignment="1">
      <alignment horizontal="distributed" vertical="center"/>
      <protection/>
    </xf>
    <xf numFmtId="0" fontId="13" fillId="33" borderId="74" xfId="62" applyFont="1" applyFill="1" applyBorder="1" applyAlignment="1">
      <alignment horizontal="distributed" vertical="center"/>
      <protection/>
    </xf>
    <xf numFmtId="0" fontId="13" fillId="33" borderId="24" xfId="62" applyFont="1" applyFill="1" applyBorder="1" applyAlignment="1">
      <alignment horizontal="distributed" vertical="center"/>
      <protection/>
    </xf>
    <xf numFmtId="0" fontId="13" fillId="33" borderId="25" xfId="62" applyFont="1" applyFill="1" applyBorder="1" applyAlignment="1">
      <alignment horizontal="distributed" vertical="center"/>
      <protection/>
    </xf>
    <xf numFmtId="49" fontId="18" fillId="34" borderId="10" xfId="62" applyNumberFormat="1" applyFont="1" applyFill="1" applyBorder="1" applyAlignment="1">
      <alignment horizontal="center" vertical="center"/>
      <protection/>
    </xf>
    <xf numFmtId="49" fontId="18" fillId="34" borderId="11" xfId="62" applyNumberFormat="1" applyFont="1" applyFill="1" applyBorder="1" applyAlignment="1">
      <alignment horizontal="center" vertical="center"/>
      <protection/>
    </xf>
    <xf numFmtId="49" fontId="22" fillId="34" borderId="11" xfId="0" applyNumberFormat="1" applyFont="1" applyFill="1" applyBorder="1" applyAlignment="1">
      <alignment horizontal="center" vertical="center"/>
    </xf>
    <xf numFmtId="49" fontId="22" fillId="34" borderId="75" xfId="0" applyNumberFormat="1" applyFont="1" applyFill="1" applyBorder="1" applyAlignment="1">
      <alignment horizontal="center" vertical="center"/>
    </xf>
    <xf numFmtId="49" fontId="18" fillId="34" borderId="23" xfId="62" applyNumberFormat="1" applyFont="1" applyFill="1" applyBorder="1" applyAlignment="1">
      <alignment horizontal="center" vertical="center"/>
      <protection/>
    </xf>
    <xf numFmtId="49" fontId="18" fillId="34" borderId="24" xfId="62" applyNumberFormat="1" applyFont="1" applyFill="1" applyBorder="1" applyAlignment="1">
      <alignment horizontal="center" vertical="center"/>
      <protection/>
    </xf>
    <xf numFmtId="49" fontId="22" fillId="34" borderId="24" xfId="0" applyNumberFormat="1" applyFont="1" applyFill="1" applyBorder="1" applyAlignment="1">
      <alignment horizontal="center" vertical="center"/>
    </xf>
    <xf numFmtId="49" fontId="22" fillId="34" borderId="76" xfId="0" applyNumberFormat="1" applyFont="1" applyFill="1" applyBorder="1" applyAlignment="1">
      <alignment horizontal="center" vertical="center"/>
    </xf>
    <xf numFmtId="0" fontId="13" fillId="33" borderId="10" xfId="62" applyFont="1" applyFill="1" applyBorder="1" applyAlignment="1">
      <alignment horizontal="center" vertical="center" wrapText="1"/>
      <protection/>
    </xf>
    <xf numFmtId="0" fontId="13" fillId="33" borderId="11" xfId="62" applyFont="1" applyFill="1" applyBorder="1" applyAlignment="1">
      <alignment horizontal="center" vertical="center" wrapText="1"/>
      <protection/>
    </xf>
    <xf numFmtId="0" fontId="13" fillId="33" borderId="13" xfId="62" applyFont="1" applyFill="1" applyBorder="1" applyAlignment="1">
      <alignment horizontal="center" vertical="center" wrapText="1"/>
      <protection/>
    </xf>
    <xf numFmtId="0" fontId="13" fillId="33" borderId="0" xfId="62" applyFont="1" applyFill="1" applyBorder="1" applyAlignment="1">
      <alignment horizontal="center" vertical="center" wrapText="1"/>
      <protection/>
    </xf>
    <xf numFmtId="0" fontId="13" fillId="33" borderId="43" xfId="62" applyFont="1" applyFill="1" applyBorder="1" applyAlignment="1">
      <alignment horizontal="center" vertical="center" wrapText="1"/>
      <protection/>
    </xf>
    <xf numFmtId="0" fontId="13" fillId="33" borderId="21" xfId="62" applyFont="1" applyFill="1" applyBorder="1" applyAlignment="1">
      <alignment horizontal="center" vertical="center" wrapText="1"/>
      <protection/>
    </xf>
    <xf numFmtId="0" fontId="13" fillId="33" borderId="72" xfId="62" applyFont="1" applyFill="1" applyBorder="1" applyAlignment="1">
      <alignment horizontal="center" vertical="center" textRotation="255"/>
      <protection/>
    </xf>
    <xf numFmtId="0" fontId="13" fillId="33" borderId="73" xfId="62" applyFont="1" applyFill="1" applyBorder="1" applyAlignment="1">
      <alignment horizontal="center" vertical="center" textRotation="255"/>
      <protection/>
    </xf>
    <xf numFmtId="0" fontId="13" fillId="33" borderId="77" xfId="62" applyFont="1" applyFill="1" applyBorder="1" applyAlignment="1">
      <alignment horizontal="center" vertical="center" textRotation="255"/>
      <protection/>
    </xf>
    <xf numFmtId="0" fontId="13" fillId="33" borderId="78" xfId="62" applyFont="1" applyFill="1" applyBorder="1" applyAlignment="1">
      <alignment horizontal="center" vertical="center" textRotation="255"/>
      <protection/>
    </xf>
    <xf numFmtId="0" fontId="13" fillId="33" borderId="79" xfId="62" applyFont="1" applyFill="1" applyBorder="1" applyAlignment="1">
      <alignment horizontal="center" vertical="center" textRotation="255"/>
      <protection/>
    </xf>
    <xf numFmtId="0" fontId="13" fillId="33" borderId="80" xfId="62" applyFont="1" applyFill="1" applyBorder="1" applyAlignment="1">
      <alignment horizontal="center" vertical="center" textRotation="255"/>
      <protection/>
    </xf>
    <xf numFmtId="0" fontId="18" fillId="34" borderId="10" xfId="62" applyFont="1" applyFill="1" applyBorder="1" applyAlignment="1">
      <alignment horizontal="center" vertical="center"/>
      <protection/>
    </xf>
    <xf numFmtId="0" fontId="18" fillId="34" borderId="11" xfId="62" applyFont="1" applyFill="1" applyBorder="1" applyAlignment="1">
      <alignment horizontal="center" vertical="center"/>
      <protection/>
    </xf>
    <xf numFmtId="0" fontId="18" fillId="34" borderId="75" xfId="62" applyFont="1" applyFill="1" applyBorder="1" applyAlignment="1">
      <alignment horizontal="center" vertical="center"/>
      <protection/>
    </xf>
    <xf numFmtId="0" fontId="18" fillId="34" borderId="43" xfId="62" applyFont="1" applyFill="1" applyBorder="1" applyAlignment="1">
      <alignment horizontal="center" vertical="center"/>
      <protection/>
    </xf>
    <xf numFmtId="0" fontId="18" fillId="34" borderId="21" xfId="62" applyFont="1" applyFill="1" applyBorder="1" applyAlignment="1">
      <alignment horizontal="center" vertical="center"/>
      <protection/>
    </xf>
    <xf numFmtId="0" fontId="18" fillId="34" borderId="22" xfId="62" applyFont="1" applyFill="1" applyBorder="1" applyAlignment="1">
      <alignment horizontal="center" vertical="center"/>
      <protection/>
    </xf>
    <xf numFmtId="0" fontId="18" fillId="34" borderId="81" xfId="62" applyFont="1" applyFill="1" applyBorder="1" applyAlignment="1">
      <alignment horizontal="center" vertical="center"/>
      <protection/>
    </xf>
    <xf numFmtId="0" fontId="18" fillId="34" borderId="82" xfId="62" applyFont="1" applyFill="1" applyBorder="1" applyAlignment="1">
      <alignment horizontal="center" vertical="center"/>
      <protection/>
    </xf>
    <xf numFmtId="0" fontId="22" fillId="34" borderId="82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center" vertical="center"/>
    </xf>
    <xf numFmtId="0" fontId="13" fillId="34" borderId="84" xfId="62" applyFont="1" applyFill="1" applyBorder="1" applyAlignment="1">
      <alignment horizontal="center" vertical="center"/>
      <protection/>
    </xf>
    <xf numFmtId="0" fontId="13" fillId="34" borderId="67" xfId="62" applyFont="1" applyFill="1" applyBorder="1" applyAlignment="1">
      <alignment horizontal="center" vertical="center"/>
      <protection/>
    </xf>
    <xf numFmtId="0" fontId="13" fillId="34" borderId="85" xfId="62" applyFont="1" applyFill="1" applyBorder="1" applyAlignment="1">
      <alignment horizontal="center" vertical="center"/>
      <protection/>
    </xf>
    <xf numFmtId="0" fontId="13" fillId="33" borderId="68" xfId="62" applyFont="1" applyFill="1" applyBorder="1" applyAlignment="1">
      <alignment horizontal="center" vertical="center"/>
      <protection/>
    </xf>
    <xf numFmtId="0" fontId="13" fillId="33" borderId="69" xfId="62" applyFont="1" applyFill="1" applyBorder="1" applyAlignment="1">
      <alignment horizontal="center" vertical="center"/>
      <protection/>
    </xf>
    <xf numFmtId="38" fontId="21" fillId="34" borderId="86" xfId="49" applyFont="1" applyFill="1" applyBorder="1" applyAlignment="1">
      <alignment vertical="center"/>
    </xf>
    <xf numFmtId="38" fontId="21" fillId="34" borderId="32" xfId="49" applyFont="1" applyFill="1" applyBorder="1" applyAlignment="1">
      <alignment vertical="center"/>
    </xf>
    <xf numFmtId="38" fontId="21" fillId="34" borderId="87" xfId="49" applyFont="1" applyFill="1" applyBorder="1" applyAlignment="1">
      <alignment vertical="center"/>
    </xf>
    <xf numFmtId="0" fontId="13" fillId="33" borderId="70" xfId="62" applyFont="1" applyFill="1" applyBorder="1" applyAlignment="1">
      <alignment horizontal="center" vertical="center"/>
      <protection/>
    </xf>
    <xf numFmtId="0" fontId="20" fillId="34" borderId="77" xfId="61" applyFont="1" applyFill="1" applyBorder="1" applyAlignment="1">
      <alignment horizontal="center" vertical="center"/>
      <protection/>
    </xf>
    <xf numFmtId="0" fontId="20" fillId="34" borderId="78" xfId="61" applyFont="1" applyFill="1" applyBorder="1" applyAlignment="1">
      <alignment horizontal="center" vertical="center"/>
      <protection/>
    </xf>
    <xf numFmtId="0" fontId="20" fillId="34" borderId="88" xfId="61" applyFont="1" applyFill="1" applyBorder="1" applyAlignment="1">
      <alignment horizontal="center" vertical="center"/>
      <protection/>
    </xf>
    <xf numFmtId="0" fontId="15" fillId="33" borderId="33" xfId="62" applyFont="1" applyFill="1" applyBorder="1" applyAlignment="1">
      <alignment horizontal="center" vertical="center" shrinkToFit="1"/>
      <protection/>
    </xf>
    <xf numFmtId="0" fontId="15" fillId="33" borderId="78" xfId="62" applyFont="1" applyFill="1" applyBorder="1" applyAlignment="1">
      <alignment horizontal="center" vertical="center" shrinkToFit="1"/>
      <protection/>
    </xf>
    <xf numFmtId="0" fontId="15" fillId="33" borderId="88" xfId="62" applyFont="1" applyFill="1" applyBorder="1" applyAlignment="1">
      <alignment horizontal="center" vertical="center" shrinkToFit="1"/>
      <protection/>
    </xf>
    <xf numFmtId="0" fontId="15" fillId="33" borderId="66" xfId="62" applyFont="1" applyFill="1" applyBorder="1" applyAlignment="1">
      <alignment horizontal="center" vertical="center" shrinkToFit="1"/>
      <protection/>
    </xf>
    <xf numFmtId="0" fontId="15" fillId="33" borderId="67" xfId="62" applyFont="1" applyFill="1" applyBorder="1" applyAlignment="1">
      <alignment horizontal="center" vertical="center" shrinkToFit="1"/>
      <protection/>
    </xf>
    <xf numFmtId="0" fontId="15" fillId="33" borderId="89" xfId="62" applyFont="1" applyFill="1" applyBorder="1" applyAlignment="1">
      <alignment horizontal="center" vertical="center" shrinkToFit="1"/>
      <protection/>
    </xf>
    <xf numFmtId="38" fontId="21" fillId="35" borderId="86" xfId="49" applyFont="1" applyFill="1" applyBorder="1" applyAlignment="1">
      <alignment vertical="center"/>
    </xf>
    <xf numFmtId="38" fontId="21" fillId="35" borderId="32" xfId="49" applyFont="1" applyFill="1" applyBorder="1" applyAlignment="1">
      <alignment vertical="center"/>
    </xf>
    <xf numFmtId="38" fontId="21" fillId="35" borderId="87" xfId="49" applyFont="1" applyFill="1" applyBorder="1" applyAlignment="1">
      <alignment vertical="center"/>
    </xf>
    <xf numFmtId="0" fontId="13" fillId="33" borderId="89" xfId="62" applyFont="1" applyFill="1" applyBorder="1" applyAlignment="1">
      <alignment horizontal="center" vertical="center"/>
      <protection/>
    </xf>
    <xf numFmtId="0" fontId="20" fillId="34" borderId="90" xfId="61" applyFont="1" applyFill="1" applyBorder="1" applyAlignment="1">
      <alignment horizontal="center" vertical="center" wrapText="1"/>
      <protection/>
    </xf>
    <xf numFmtId="0" fontId="20" fillId="34" borderId="11" xfId="61" applyFont="1" applyFill="1" applyBorder="1" applyAlignment="1">
      <alignment horizontal="center" vertical="center" wrapText="1"/>
      <protection/>
    </xf>
    <xf numFmtId="0" fontId="20" fillId="34" borderId="75" xfId="61" applyFont="1" applyFill="1" applyBorder="1" applyAlignment="1">
      <alignment horizontal="center" vertical="center" wrapText="1"/>
      <protection/>
    </xf>
    <xf numFmtId="0" fontId="20" fillId="34" borderId="16" xfId="61" applyFont="1" applyFill="1" applyBorder="1" applyAlignment="1">
      <alignment horizontal="center" vertical="center" wrapText="1"/>
      <protection/>
    </xf>
    <xf numFmtId="0" fontId="20" fillId="34" borderId="0" xfId="61" applyFont="1" applyFill="1" applyBorder="1" applyAlignment="1">
      <alignment horizontal="center" vertical="center" wrapText="1"/>
      <protection/>
    </xf>
    <xf numFmtId="0" fontId="20" fillId="34" borderId="19" xfId="61" applyFont="1" applyFill="1" applyBorder="1" applyAlignment="1">
      <alignment horizontal="center" vertical="center" wrapText="1"/>
      <protection/>
    </xf>
    <xf numFmtId="0" fontId="20" fillId="34" borderId="74" xfId="61" applyFont="1" applyFill="1" applyBorder="1" applyAlignment="1">
      <alignment horizontal="center" vertical="center" wrapText="1"/>
      <protection/>
    </xf>
    <xf numFmtId="0" fontId="20" fillId="34" borderId="24" xfId="61" applyFont="1" applyFill="1" applyBorder="1" applyAlignment="1">
      <alignment horizontal="center" vertical="center" wrapText="1"/>
      <protection/>
    </xf>
    <xf numFmtId="0" fontId="20" fillId="34" borderId="76" xfId="61" applyFont="1" applyFill="1" applyBorder="1" applyAlignment="1">
      <alignment horizontal="center" vertical="center" wrapText="1"/>
      <protection/>
    </xf>
    <xf numFmtId="0" fontId="19" fillId="33" borderId="17" xfId="62" applyFont="1" applyFill="1" applyBorder="1" applyAlignment="1">
      <alignment horizontal="center" vertical="center" textRotation="255"/>
      <protection/>
    </xf>
    <xf numFmtId="0" fontId="19" fillId="33" borderId="18" xfId="62" applyFont="1" applyFill="1" applyBorder="1" applyAlignment="1">
      <alignment horizontal="center" vertical="center" textRotation="255"/>
      <protection/>
    </xf>
    <xf numFmtId="0" fontId="19" fillId="33" borderId="16" xfId="62" applyFont="1" applyFill="1" applyBorder="1" applyAlignment="1">
      <alignment horizontal="center" vertical="center" textRotation="255"/>
      <protection/>
    </xf>
    <xf numFmtId="0" fontId="19" fillId="33" borderId="19" xfId="62" applyFont="1" applyFill="1" applyBorder="1" applyAlignment="1">
      <alignment horizontal="center" vertical="center" textRotation="255"/>
      <protection/>
    </xf>
    <xf numFmtId="0" fontId="19" fillId="33" borderId="20" xfId="62" applyFont="1" applyFill="1" applyBorder="1" applyAlignment="1">
      <alignment horizontal="center" vertical="center" textRotation="255"/>
      <protection/>
    </xf>
    <xf numFmtId="0" fontId="19" fillId="33" borderId="22" xfId="62" applyFont="1" applyFill="1" applyBorder="1" applyAlignment="1">
      <alignment horizontal="center" vertical="center" textRotation="255"/>
      <protection/>
    </xf>
    <xf numFmtId="0" fontId="15" fillId="33" borderId="11" xfId="62" applyFont="1" applyFill="1" applyBorder="1" applyAlignment="1">
      <alignment horizontal="center" vertical="center" shrinkToFit="1"/>
      <protection/>
    </xf>
    <xf numFmtId="0" fontId="15" fillId="33" borderId="0" xfId="62" applyFont="1" applyFill="1" applyBorder="1" applyAlignment="1">
      <alignment horizontal="center" vertical="center" shrinkToFit="1"/>
      <protection/>
    </xf>
    <xf numFmtId="0" fontId="15" fillId="33" borderId="24" xfId="62" applyFont="1" applyFill="1" applyBorder="1" applyAlignment="1">
      <alignment horizontal="center" vertical="center" shrinkToFit="1"/>
      <protection/>
    </xf>
    <xf numFmtId="0" fontId="13" fillId="33" borderId="66" xfId="62" applyFont="1" applyFill="1" applyBorder="1" applyAlignment="1">
      <alignment horizontal="center" vertical="center" shrinkToFit="1"/>
      <protection/>
    </xf>
    <xf numFmtId="0" fontId="13" fillId="33" borderId="67" xfId="62" applyFont="1" applyFill="1" applyBorder="1" applyAlignment="1">
      <alignment horizontal="center" vertical="center" shrinkToFit="1"/>
      <protection/>
    </xf>
    <xf numFmtId="0" fontId="15" fillId="33" borderId="91" xfId="62" applyFont="1" applyFill="1" applyBorder="1" applyAlignment="1">
      <alignment horizontal="center" vertical="center" shrinkToFit="1"/>
      <protection/>
    </xf>
    <xf numFmtId="0" fontId="15" fillId="33" borderId="73" xfId="62" applyFont="1" applyFill="1" applyBorder="1" applyAlignment="1">
      <alignment horizontal="center" vertical="center" shrinkToFit="1"/>
      <protection/>
    </xf>
    <xf numFmtId="0" fontId="15" fillId="33" borderId="81" xfId="62" applyFont="1" applyFill="1" applyBorder="1" applyAlignment="1">
      <alignment horizontal="center" vertical="center" shrinkToFit="1"/>
      <protection/>
    </xf>
    <xf numFmtId="0" fontId="20" fillId="34" borderId="92" xfId="61" applyFont="1" applyFill="1" applyBorder="1" applyAlignment="1">
      <alignment horizontal="center" vertical="center"/>
      <protection/>
    </xf>
    <xf numFmtId="0" fontId="20" fillId="34" borderId="82" xfId="61" applyFont="1" applyFill="1" applyBorder="1" applyAlignment="1">
      <alignment horizontal="center" vertical="center"/>
      <protection/>
    </xf>
    <xf numFmtId="0" fontId="20" fillId="34" borderId="83" xfId="61" applyFont="1" applyFill="1" applyBorder="1" applyAlignment="1">
      <alignment horizontal="center" vertical="center"/>
      <protection/>
    </xf>
    <xf numFmtId="0" fontId="18" fillId="34" borderId="23" xfId="62" applyFont="1" applyFill="1" applyBorder="1" applyAlignment="1">
      <alignment horizontal="center" vertical="center"/>
      <protection/>
    </xf>
    <xf numFmtId="0" fontId="18" fillId="34" borderId="24" xfId="62" applyFont="1" applyFill="1" applyBorder="1" applyAlignment="1">
      <alignment horizontal="center" vertical="center"/>
      <protection/>
    </xf>
    <xf numFmtId="0" fontId="18" fillId="34" borderId="76" xfId="62" applyFont="1" applyFill="1" applyBorder="1" applyAlignment="1">
      <alignment horizontal="center" vertical="center"/>
      <protection/>
    </xf>
    <xf numFmtId="0" fontId="13" fillId="33" borderId="90" xfId="62" applyFont="1" applyFill="1" applyBorder="1" applyAlignment="1">
      <alignment horizontal="distributed" vertical="center"/>
      <protection/>
    </xf>
    <xf numFmtId="0" fontId="13" fillId="33" borderId="11" xfId="62" applyFont="1" applyFill="1" applyBorder="1" applyAlignment="1">
      <alignment horizontal="distributed" vertical="center"/>
      <protection/>
    </xf>
    <xf numFmtId="0" fontId="13" fillId="33" borderId="12" xfId="62" applyFont="1" applyFill="1" applyBorder="1" applyAlignment="1">
      <alignment horizontal="distributed" vertical="center"/>
      <protection/>
    </xf>
    <xf numFmtId="0" fontId="13" fillId="33" borderId="20" xfId="62" applyFont="1" applyFill="1" applyBorder="1" applyAlignment="1">
      <alignment horizontal="distributed" vertical="center"/>
      <protection/>
    </xf>
    <xf numFmtId="0" fontId="13" fillId="33" borderId="21" xfId="62" applyFont="1" applyFill="1" applyBorder="1" applyAlignment="1">
      <alignment horizontal="distributed" vertical="center"/>
      <protection/>
    </xf>
    <xf numFmtId="0" fontId="13" fillId="33" borderId="93" xfId="62" applyFont="1" applyFill="1" applyBorder="1" applyAlignment="1">
      <alignment horizontal="distributed" vertical="center"/>
      <protection/>
    </xf>
    <xf numFmtId="0" fontId="13" fillId="33" borderId="17" xfId="62" applyFont="1" applyFill="1" applyBorder="1" applyAlignment="1">
      <alignment horizontal="center" vertical="center"/>
      <protection/>
    </xf>
    <xf numFmtId="0" fontId="13" fillId="33" borderId="15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6" xfId="62" applyFont="1" applyFill="1" applyBorder="1" applyAlignment="1">
      <alignment horizontal="center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13" fillId="33" borderId="19" xfId="62" applyFont="1" applyFill="1" applyBorder="1" applyAlignment="1">
      <alignment horizontal="center" vertical="center"/>
      <protection/>
    </xf>
    <xf numFmtId="0" fontId="13" fillId="33" borderId="20" xfId="62" applyFont="1" applyFill="1" applyBorder="1" applyAlignment="1">
      <alignment horizontal="center" vertical="center"/>
      <protection/>
    </xf>
    <xf numFmtId="0" fontId="13" fillId="33" borderId="21" xfId="62" applyFont="1" applyFill="1" applyBorder="1" applyAlignment="1">
      <alignment horizontal="center" vertical="center"/>
      <protection/>
    </xf>
    <xf numFmtId="0" fontId="13" fillId="33" borderId="22" xfId="62" applyFont="1" applyFill="1" applyBorder="1" applyAlignment="1">
      <alignment horizontal="center" vertical="center"/>
      <protection/>
    </xf>
    <xf numFmtId="38" fontId="21" fillId="35" borderId="66" xfId="49" applyFont="1" applyFill="1" applyBorder="1" applyAlignment="1">
      <alignment vertical="center"/>
    </xf>
    <xf numFmtId="38" fontId="21" fillId="35" borderId="67" xfId="49" applyFont="1" applyFill="1" applyBorder="1" applyAlignment="1">
      <alignment vertical="center"/>
    </xf>
    <xf numFmtId="38" fontId="21" fillId="35" borderId="89" xfId="49" applyFont="1" applyFill="1" applyBorder="1" applyAlignment="1">
      <alignment vertical="center"/>
    </xf>
    <xf numFmtId="38" fontId="20" fillId="34" borderId="78" xfId="49" applyFont="1" applyFill="1" applyBorder="1" applyAlignment="1">
      <alignment horizontal="center" vertical="center"/>
    </xf>
    <xf numFmtId="0" fontId="18" fillId="34" borderId="10" xfId="62" applyFont="1" applyFill="1" applyBorder="1" applyAlignment="1">
      <alignment horizontal="center" vertical="center" shrinkToFit="1"/>
      <protection/>
    </xf>
    <xf numFmtId="0" fontId="18" fillId="34" borderId="11" xfId="62" applyFont="1" applyFill="1" applyBorder="1" applyAlignment="1">
      <alignment horizontal="center" vertical="center" shrinkToFit="1"/>
      <protection/>
    </xf>
    <xf numFmtId="0" fontId="18" fillId="34" borderId="75" xfId="62" applyFont="1" applyFill="1" applyBorder="1" applyAlignment="1">
      <alignment horizontal="center" vertical="center" shrinkToFit="1"/>
      <protection/>
    </xf>
    <xf numFmtId="0" fontId="18" fillId="34" borderId="13" xfId="62" applyFont="1" applyFill="1" applyBorder="1" applyAlignment="1">
      <alignment horizontal="center" vertical="center" shrinkToFit="1"/>
      <protection/>
    </xf>
    <xf numFmtId="0" fontId="18" fillId="34" borderId="0" xfId="62" applyFont="1" applyFill="1" applyBorder="1" applyAlignment="1">
      <alignment horizontal="center" vertical="center" shrinkToFit="1"/>
      <protection/>
    </xf>
    <xf numFmtId="0" fontId="18" fillId="34" borderId="19" xfId="62" applyFont="1" applyFill="1" applyBorder="1" applyAlignment="1">
      <alignment horizontal="center" vertical="center" shrinkToFit="1"/>
      <protection/>
    </xf>
    <xf numFmtId="0" fontId="18" fillId="34" borderId="43" xfId="62" applyFont="1" applyFill="1" applyBorder="1" applyAlignment="1">
      <alignment horizontal="center" vertical="center" shrinkToFit="1"/>
      <protection/>
    </xf>
    <xf numFmtId="0" fontId="18" fillId="34" borderId="21" xfId="62" applyFont="1" applyFill="1" applyBorder="1" applyAlignment="1">
      <alignment horizontal="center" vertical="center" shrinkToFit="1"/>
      <protection/>
    </xf>
    <xf numFmtId="0" fontId="18" fillId="34" borderId="22" xfId="62" applyFont="1" applyFill="1" applyBorder="1" applyAlignment="1">
      <alignment horizontal="center" vertical="center" shrinkToFit="1"/>
      <protection/>
    </xf>
    <xf numFmtId="38" fontId="21" fillId="35" borderId="74" xfId="62" applyNumberFormat="1" applyFont="1" applyFill="1" applyBorder="1" applyAlignment="1">
      <alignment vertical="center"/>
      <protection/>
    </xf>
    <xf numFmtId="0" fontId="21" fillId="35" borderId="24" xfId="62" applyFont="1" applyFill="1" applyBorder="1" applyAlignment="1">
      <alignment vertical="center"/>
      <protection/>
    </xf>
    <xf numFmtId="0" fontId="0" fillId="35" borderId="24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0" fontId="15" fillId="33" borderId="94" xfId="62" applyFont="1" applyFill="1" applyBorder="1" applyAlignment="1">
      <alignment horizontal="center" vertical="center" shrinkToFit="1"/>
      <protection/>
    </xf>
    <xf numFmtId="38" fontId="21" fillId="35" borderId="95" xfId="62" applyNumberFormat="1" applyFont="1" applyFill="1" applyBorder="1" applyAlignment="1">
      <alignment vertical="center"/>
      <protection/>
    </xf>
    <xf numFmtId="0" fontId="21" fillId="35" borderId="96" xfId="62" applyFont="1" applyFill="1" applyBorder="1" applyAlignment="1">
      <alignment vertical="center"/>
      <protection/>
    </xf>
    <xf numFmtId="0" fontId="0" fillId="35" borderId="96" xfId="0" applyFont="1" applyFill="1" applyBorder="1" applyAlignment="1">
      <alignment vertical="center"/>
    </xf>
    <xf numFmtId="0" fontId="0" fillId="35" borderId="97" xfId="0" applyFont="1" applyFill="1" applyBorder="1" applyAlignment="1">
      <alignment vertical="center"/>
    </xf>
    <xf numFmtId="0" fontId="18" fillId="33" borderId="17" xfId="62" applyFont="1" applyFill="1" applyBorder="1" applyAlignment="1">
      <alignment horizontal="center" vertical="center"/>
      <protection/>
    </xf>
    <xf numFmtId="0" fontId="18" fillId="33" borderId="15" xfId="62" applyFont="1" applyFill="1" applyBorder="1" applyAlignment="1">
      <alignment horizontal="center" vertical="center"/>
      <protection/>
    </xf>
    <xf numFmtId="0" fontId="13" fillId="34" borderId="17" xfId="62" applyFont="1" applyFill="1" applyBorder="1" applyAlignment="1">
      <alignment horizontal="center" vertical="center"/>
      <protection/>
    </xf>
    <xf numFmtId="0" fontId="13" fillId="34" borderId="15" xfId="62" applyFont="1" applyFill="1" applyBorder="1" applyAlignment="1">
      <alignment horizontal="center" vertical="center"/>
      <protection/>
    </xf>
    <xf numFmtId="0" fontId="13" fillId="34" borderId="18" xfId="62" applyFont="1" applyFill="1" applyBorder="1" applyAlignment="1">
      <alignment horizontal="center"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20" fillId="35" borderId="77" xfId="61" applyFont="1" applyFill="1" applyBorder="1" applyAlignment="1">
      <alignment horizontal="center" vertical="center"/>
      <protection/>
    </xf>
    <xf numFmtId="0" fontId="20" fillId="35" borderId="78" xfId="61" applyFont="1" applyFill="1" applyBorder="1" applyAlignment="1">
      <alignment horizontal="center" vertical="center"/>
      <protection/>
    </xf>
    <xf numFmtId="0" fontId="20" fillId="35" borderId="88" xfId="61" applyFont="1" applyFill="1" applyBorder="1" applyAlignment="1">
      <alignment horizontal="center" vertical="center"/>
      <protection/>
    </xf>
    <xf numFmtId="0" fontId="15" fillId="33" borderId="75" xfId="62" applyFont="1" applyFill="1" applyBorder="1" applyAlignment="1">
      <alignment horizontal="center" vertical="center" shrinkToFit="1"/>
      <protection/>
    </xf>
    <xf numFmtId="0" fontId="15" fillId="33" borderId="19" xfId="62" applyFont="1" applyFill="1" applyBorder="1" applyAlignment="1">
      <alignment horizontal="center" vertical="center" shrinkToFit="1"/>
      <protection/>
    </xf>
    <xf numFmtId="0" fontId="15" fillId="33" borderId="76" xfId="62" applyFont="1" applyFill="1" applyBorder="1" applyAlignment="1">
      <alignment horizontal="center" vertical="center" shrinkToFit="1"/>
      <protection/>
    </xf>
    <xf numFmtId="0" fontId="20" fillId="35" borderId="90" xfId="61" applyFont="1" applyFill="1" applyBorder="1" applyAlignment="1">
      <alignment horizontal="center" vertical="center" wrapText="1"/>
      <protection/>
    </xf>
    <xf numFmtId="0" fontId="20" fillId="35" borderId="11" xfId="61" applyFont="1" applyFill="1" applyBorder="1" applyAlignment="1">
      <alignment horizontal="center" vertical="center" wrapText="1"/>
      <protection/>
    </xf>
    <xf numFmtId="0" fontId="20" fillId="35" borderId="75" xfId="61" applyFont="1" applyFill="1" applyBorder="1" applyAlignment="1">
      <alignment horizontal="center" vertical="center" wrapText="1"/>
      <protection/>
    </xf>
    <xf numFmtId="0" fontId="20" fillId="35" borderId="16" xfId="61" applyFont="1" applyFill="1" applyBorder="1" applyAlignment="1">
      <alignment horizontal="center" vertical="center" wrapText="1"/>
      <protection/>
    </xf>
    <xf numFmtId="0" fontId="20" fillId="35" borderId="0" xfId="61" applyFont="1" applyFill="1" applyBorder="1" applyAlignment="1">
      <alignment horizontal="center" vertical="center" wrapText="1"/>
      <protection/>
    </xf>
    <xf numFmtId="0" fontId="20" fillId="35" borderId="19" xfId="61" applyFont="1" applyFill="1" applyBorder="1" applyAlignment="1">
      <alignment horizontal="center" vertical="center" wrapText="1"/>
      <protection/>
    </xf>
    <xf numFmtId="0" fontId="20" fillId="35" borderId="74" xfId="61" applyFont="1" applyFill="1" applyBorder="1" applyAlignment="1">
      <alignment horizontal="center" vertical="center" wrapText="1"/>
      <protection/>
    </xf>
    <xf numFmtId="0" fontId="20" fillId="35" borderId="24" xfId="61" applyFont="1" applyFill="1" applyBorder="1" applyAlignment="1">
      <alignment horizontal="center" vertical="center" wrapText="1"/>
      <protection/>
    </xf>
    <xf numFmtId="0" fontId="20" fillId="35" borderId="76" xfId="61" applyFont="1" applyFill="1" applyBorder="1" applyAlignment="1">
      <alignment horizontal="center" vertical="center" wrapText="1"/>
      <protection/>
    </xf>
    <xf numFmtId="0" fontId="13" fillId="33" borderId="89" xfId="62" applyFont="1" applyFill="1" applyBorder="1" applyAlignment="1">
      <alignment horizontal="center" vertical="center" shrinkToFit="1"/>
      <protection/>
    </xf>
    <xf numFmtId="0" fontId="18" fillId="34" borderId="81" xfId="62" applyFont="1" applyFill="1" applyBorder="1" applyAlignment="1" applyProtection="1">
      <alignment horizontal="center" vertical="center"/>
      <protection locked="0"/>
    </xf>
    <xf numFmtId="0" fontId="18" fillId="34" borderId="82" xfId="62" applyFont="1" applyFill="1" applyBorder="1" applyAlignment="1" applyProtection="1">
      <alignment horizontal="center" vertical="center"/>
      <protection locked="0"/>
    </xf>
    <xf numFmtId="0" fontId="22" fillId="34" borderId="82" xfId="0" applyFont="1" applyFill="1" applyBorder="1" applyAlignment="1" applyProtection="1">
      <alignment horizontal="center" vertical="center"/>
      <protection locked="0"/>
    </xf>
    <xf numFmtId="0" fontId="22" fillId="34" borderId="83" xfId="0" applyFont="1" applyFill="1" applyBorder="1" applyAlignment="1" applyProtection="1">
      <alignment horizontal="center" vertical="center"/>
      <protection locked="0"/>
    </xf>
    <xf numFmtId="0" fontId="18" fillId="0" borderId="81" xfId="62" applyFont="1" applyFill="1" applyBorder="1" applyAlignment="1" applyProtection="1">
      <alignment horizontal="center" vertical="center"/>
      <protection/>
    </xf>
    <xf numFmtId="0" fontId="18" fillId="0" borderId="82" xfId="62" applyFont="1" applyFill="1" applyBorder="1" applyAlignment="1" applyProtection="1">
      <alignment horizontal="center" vertical="center"/>
      <protection/>
    </xf>
    <xf numFmtId="0" fontId="22" fillId="0" borderId="82" xfId="0" applyFont="1" applyFill="1" applyBorder="1" applyAlignment="1" applyProtection="1">
      <alignment horizontal="center" vertical="center"/>
      <protection/>
    </xf>
    <xf numFmtId="0" fontId="22" fillId="0" borderId="83" xfId="0" applyFont="1" applyFill="1" applyBorder="1" applyAlignment="1" applyProtection="1">
      <alignment horizontal="center" vertical="center"/>
      <protection/>
    </xf>
    <xf numFmtId="38" fontId="21" fillId="34" borderId="86" xfId="49" applyFont="1" applyFill="1" applyBorder="1" applyAlignment="1" applyProtection="1">
      <alignment vertical="center"/>
      <protection locked="0"/>
    </xf>
    <xf numFmtId="38" fontId="21" fillId="34" borderId="32" xfId="49" applyFont="1" applyFill="1" applyBorder="1" applyAlignment="1" applyProtection="1">
      <alignment vertical="center"/>
      <protection locked="0"/>
    </xf>
    <xf numFmtId="38" fontId="21" fillId="34" borderId="87" xfId="49" applyFont="1" applyFill="1" applyBorder="1" applyAlignment="1" applyProtection="1">
      <alignment vertical="center"/>
      <protection locked="0"/>
    </xf>
    <xf numFmtId="38" fontId="21" fillId="35" borderId="86" xfId="49" applyFont="1" applyFill="1" applyBorder="1" applyAlignment="1" applyProtection="1">
      <alignment vertical="center"/>
      <protection/>
    </xf>
    <xf numFmtId="38" fontId="21" fillId="35" borderId="32" xfId="49" applyFont="1" applyFill="1" applyBorder="1" applyAlignment="1" applyProtection="1">
      <alignment vertical="center"/>
      <protection/>
    </xf>
    <xf numFmtId="38" fontId="21" fillId="35" borderId="87" xfId="49" applyFont="1" applyFill="1" applyBorder="1" applyAlignment="1" applyProtection="1">
      <alignment vertical="center"/>
      <protection/>
    </xf>
    <xf numFmtId="0" fontId="18" fillId="33" borderId="17" xfId="62" applyFont="1" applyFill="1" applyBorder="1" applyAlignment="1" applyProtection="1">
      <alignment horizontal="center" vertical="center"/>
      <protection/>
    </xf>
    <xf numFmtId="0" fontId="18" fillId="33" borderId="15" xfId="62" applyFont="1" applyFill="1" applyBorder="1" applyAlignment="1" applyProtection="1">
      <alignment horizontal="center" vertical="center"/>
      <protection/>
    </xf>
    <xf numFmtId="0" fontId="13" fillId="34" borderId="17" xfId="62" applyFont="1" applyFill="1" applyBorder="1" applyAlignment="1" applyProtection="1">
      <alignment horizontal="center" vertical="center"/>
      <protection locked="0"/>
    </xf>
    <xf numFmtId="0" fontId="13" fillId="34" borderId="15" xfId="62" applyFont="1" applyFill="1" applyBorder="1" applyAlignment="1" applyProtection="1">
      <alignment horizontal="center" vertical="center"/>
      <protection locked="0"/>
    </xf>
    <xf numFmtId="0" fontId="13" fillId="34" borderId="18" xfId="62" applyFont="1" applyFill="1" applyBorder="1" applyAlignment="1" applyProtection="1">
      <alignment horizontal="center" vertical="center"/>
      <protection locked="0"/>
    </xf>
    <xf numFmtId="0" fontId="20" fillId="34" borderId="77" xfId="61" applyFont="1" applyFill="1" applyBorder="1" applyAlignment="1" applyProtection="1">
      <alignment horizontal="center" vertical="center"/>
      <protection locked="0"/>
    </xf>
    <xf numFmtId="0" fontId="20" fillId="34" borderId="78" xfId="61" applyFont="1" applyFill="1" applyBorder="1" applyAlignment="1" applyProtection="1">
      <alignment horizontal="center" vertical="center"/>
      <protection locked="0"/>
    </xf>
    <xf numFmtId="0" fontId="20" fillId="34" borderId="88" xfId="61" applyFont="1" applyFill="1" applyBorder="1" applyAlignment="1" applyProtection="1">
      <alignment horizontal="center" vertical="center"/>
      <protection locked="0"/>
    </xf>
    <xf numFmtId="0" fontId="13" fillId="33" borderId="66" xfId="62" applyFont="1" applyFill="1" applyBorder="1" applyAlignment="1" applyProtection="1">
      <alignment horizontal="center" vertical="center"/>
      <protection/>
    </xf>
    <xf numFmtId="0" fontId="13" fillId="33" borderId="67" xfId="62" applyFont="1" applyFill="1" applyBorder="1" applyAlignment="1" applyProtection="1">
      <alignment horizontal="center" vertical="center"/>
      <protection/>
    </xf>
    <xf numFmtId="0" fontId="13" fillId="33" borderId="89" xfId="62" applyFont="1" applyFill="1" applyBorder="1" applyAlignment="1" applyProtection="1">
      <alignment horizontal="center" vertical="center"/>
      <protection/>
    </xf>
    <xf numFmtId="0" fontId="20" fillId="34" borderId="92" xfId="61" applyFont="1" applyFill="1" applyBorder="1" applyAlignment="1" applyProtection="1">
      <alignment horizontal="center" vertical="center"/>
      <protection locked="0"/>
    </xf>
    <xf numFmtId="0" fontId="20" fillId="34" borderId="82" xfId="61" applyFont="1" applyFill="1" applyBorder="1" applyAlignment="1" applyProtection="1">
      <alignment horizontal="center" vertical="center"/>
      <protection locked="0"/>
    </xf>
    <xf numFmtId="0" fontId="20" fillId="34" borderId="83" xfId="61" applyFont="1" applyFill="1" applyBorder="1" applyAlignment="1" applyProtection="1">
      <alignment horizontal="center" vertical="center"/>
      <protection locked="0"/>
    </xf>
    <xf numFmtId="0" fontId="14" fillId="33" borderId="0" xfId="62" applyFont="1" applyFill="1" applyBorder="1" applyAlignment="1" applyProtection="1">
      <alignment horizontal="center" vertical="center"/>
      <protection/>
    </xf>
    <xf numFmtId="38" fontId="21" fillId="35" borderId="95" xfId="62" applyNumberFormat="1" applyFont="1" applyFill="1" applyBorder="1" applyAlignment="1" applyProtection="1">
      <alignment vertical="center"/>
      <protection/>
    </xf>
    <xf numFmtId="0" fontId="21" fillId="35" borderId="96" xfId="62" applyFont="1" applyFill="1" applyBorder="1" applyAlignment="1" applyProtection="1">
      <alignment vertical="center"/>
      <protection/>
    </xf>
    <xf numFmtId="0" fontId="0" fillId="35" borderId="96" xfId="0" applyFont="1" applyFill="1" applyBorder="1" applyAlignment="1" applyProtection="1">
      <alignment vertical="center"/>
      <protection/>
    </xf>
    <xf numFmtId="0" fontId="0" fillId="35" borderId="97" xfId="0" applyFont="1" applyFill="1" applyBorder="1" applyAlignment="1" applyProtection="1">
      <alignment vertical="center"/>
      <protection/>
    </xf>
    <xf numFmtId="38" fontId="21" fillId="35" borderId="66" xfId="49" applyFont="1" applyFill="1" applyBorder="1" applyAlignment="1" applyProtection="1">
      <alignment vertical="center"/>
      <protection/>
    </xf>
    <xf numFmtId="38" fontId="21" fillId="35" borderId="67" xfId="49" applyFont="1" applyFill="1" applyBorder="1" applyAlignment="1" applyProtection="1">
      <alignment vertical="center"/>
      <protection/>
    </xf>
    <xf numFmtId="38" fontId="21" fillId="35" borderId="89" xfId="49" applyFont="1" applyFill="1" applyBorder="1" applyAlignment="1" applyProtection="1">
      <alignment vertical="center"/>
      <protection/>
    </xf>
    <xf numFmtId="0" fontId="15" fillId="33" borderId="11" xfId="62" applyFont="1" applyFill="1" applyBorder="1" applyAlignment="1" applyProtection="1">
      <alignment horizontal="center" vertical="center" shrinkToFit="1"/>
      <protection/>
    </xf>
    <xf numFmtId="0" fontId="15" fillId="33" borderId="75" xfId="62" applyFont="1" applyFill="1" applyBorder="1" applyAlignment="1" applyProtection="1">
      <alignment horizontal="center" vertical="center" shrinkToFit="1"/>
      <protection/>
    </xf>
    <xf numFmtId="0" fontId="15" fillId="33" borderId="0" xfId="62" applyFont="1" applyFill="1" applyBorder="1" applyAlignment="1" applyProtection="1">
      <alignment horizontal="center" vertical="center" shrinkToFit="1"/>
      <protection/>
    </xf>
    <xf numFmtId="0" fontId="15" fillId="33" borderId="19" xfId="62" applyFont="1" applyFill="1" applyBorder="1" applyAlignment="1" applyProtection="1">
      <alignment horizontal="center" vertical="center" shrinkToFit="1"/>
      <protection/>
    </xf>
    <xf numFmtId="0" fontId="15" fillId="33" borderId="24" xfId="62" applyFont="1" applyFill="1" applyBorder="1" applyAlignment="1" applyProtection="1">
      <alignment horizontal="center" vertical="center" shrinkToFit="1"/>
      <protection/>
    </xf>
    <xf numFmtId="0" fontId="15" fillId="33" borderId="76" xfId="62" applyFont="1" applyFill="1" applyBorder="1" applyAlignment="1" applyProtection="1">
      <alignment horizontal="center" vertical="center" shrinkToFit="1"/>
      <protection/>
    </xf>
    <xf numFmtId="0" fontId="20" fillId="35" borderId="90" xfId="61" applyFont="1" applyFill="1" applyBorder="1" applyAlignment="1" applyProtection="1">
      <alignment horizontal="center" vertical="center" wrapText="1"/>
      <protection/>
    </xf>
    <xf numFmtId="0" fontId="20" fillId="35" borderId="11" xfId="61" applyFont="1" applyFill="1" applyBorder="1" applyAlignment="1" applyProtection="1">
      <alignment horizontal="center" vertical="center" wrapText="1"/>
      <protection/>
    </xf>
    <xf numFmtId="0" fontId="20" fillId="35" borderId="75" xfId="61" applyFont="1" applyFill="1" applyBorder="1" applyAlignment="1" applyProtection="1">
      <alignment horizontal="center" vertical="center" wrapText="1"/>
      <protection/>
    </xf>
    <xf numFmtId="0" fontId="20" fillId="35" borderId="16" xfId="61" applyFont="1" applyFill="1" applyBorder="1" applyAlignment="1" applyProtection="1">
      <alignment horizontal="center" vertical="center" wrapText="1"/>
      <protection/>
    </xf>
    <xf numFmtId="0" fontId="20" fillId="35" borderId="0" xfId="61" applyFont="1" applyFill="1" applyBorder="1" applyAlignment="1" applyProtection="1">
      <alignment horizontal="center" vertical="center" wrapText="1"/>
      <protection/>
    </xf>
    <xf numFmtId="0" fontId="20" fillId="35" borderId="19" xfId="61" applyFont="1" applyFill="1" applyBorder="1" applyAlignment="1" applyProtection="1">
      <alignment horizontal="center" vertical="center" wrapText="1"/>
      <protection/>
    </xf>
    <xf numFmtId="0" fontId="20" fillId="35" borderId="74" xfId="61" applyFont="1" applyFill="1" applyBorder="1" applyAlignment="1" applyProtection="1">
      <alignment horizontal="center" vertical="center" wrapText="1"/>
      <protection/>
    </xf>
    <xf numFmtId="0" fontId="20" fillId="35" borderId="24" xfId="61" applyFont="1" applyFill="1" applyBorder="1" applyAlignment="1" applyProtection="1">
      <alignment horizontal="center" vertical="center" wrapText="1"/>
      <protection/>
    </xf>
    <xf numFmtId="0" fontId="20" fillId="35" borderId="76" xfId="61" applyFont="1" applyFill="1" applyBorder="1" applyAlignment="1" applyProtection="1">
      <alignment horizontal="center" vertical="center" wrapText="1"/>
      <protection/>
    </xf>
    <xf numFmtId="0" fontId="13" fillId="33" borderId="66" xfId="62" applyFont="1" applyFill="1" applyBorder="1" applyAlignment="1" applyProtection="1">
      <alignment horizontal="center" vertical="center" shrinkToFit="1"/>
      <protection/>
    </xf>
    <xf numFmtId="0" fontId="13" fillId="33" borderId="67" xfId="62" applyFont="1" applyFill="1" applyBorder="1" applyAlignment="1" applyProtection="1">
      <alignment horizontal="center" vertical="center" shrinkToFit="1"/>
      <protection/>
    </xf>
    <xf numFmtId="0" fontId="13" fillId="33" borderId="89" xfId="62" applyFont="1" applyFill="1" applyBorder="1" applyAlignment="1" applyProtection="1">
      <alignment horizontal="center" vertical="center" shrinkToFit="1"/>
      <protection/>
    </xf>
    <xf numFmtId="0" fontId="15" fillId="33" borderId="91" xfId="62" applyFont="1" applyFill="1" applyBorder="1" applyAlignment="1" applyProtection="1">
      <alignment horizontal="center" vertical="center" shrinkToFit="1"/>
      <protection/>
    </xf>
    <xf numFmtId="0" fontId="15" fillId="33" borderId="73" xfId="62" applyFont="1" applyFill="1" applyBorder="1" applyAlignment="1" applyProtection="1">
      <alignment horizontal="center" vertical="center" shrinkToFit="1"/>
      <protection/>
    </xf>
    <xf numFmtId="0" fontId="15" fillId="33" borderId="94" xfId="62" applyFont="1" applyFill="1" applyBorder="1" applyAlignment="1" applyProtection="1">
      <alignment horizontal="center" vertical="center" shrinkToFit="1"/>
      <protection/>
    </xf>
    <xf numFmtId="0" fontId="15" fillId="33" borderId="33" xfId="62" applyFont="1" applyFill="1" applyBorder="1" applyAlignment="1" applyProtection="1">
      <alignment horizontal="center" vertical="center" shrinkToFit="1"/>
      <protection/>
    </xf>
    <xf numFmtId="0" fontId="15" fillId="33" borderId="78" xfId="62" applyFont="1" applyFill="1" applyBorder="1" applyAlignment="1" applyProtection="1">
      <alignment horizontal="center" vertical="center" shrinkToFit="1"/>
      <protection/>
    </xf>
    <xf numFmtId="0" fontId="15" fillId="33" borderId="88" xfId="62" applyFont="1" applyFill="1" applyBorder="1" applyAlignment="1" applyProtection="1">
      <alignment horizontal="center" vertical="center" shrinkToFit="1"/>
      <protection/>
    </xf>
    <xf numFmtId="0" fontId="20" fillId="34" borderId="90" xfId="61" applyFont="1" applyFill="1" applyBorder="1" applyAlignment="1" applyProtection="1">
      <alignment horizontal="center" vertical="center" wrapText="1"/>
      <protection locked="0"/>
    </xf>
    <xf numFmtId="0" fontId="20" fillId="34" borderId="11" xfId="61" applyFont="1" applyFill="1" applyBorder="1" applyAlignment="1" applyProtection="1">
      <alignment horizontal="center" vertical="center" wrapText="1"/>
      <protection locked="0"/>
    </xf>
    <xf numFmtId="0" fontId="20" fillId="34" borderId="75" xfId="61" applyFont="1" applyFill="1" applyBorder="1" applyAlignment="1" applyProtection="1">
      <alignment horizontal="center" vertical="center" wrapText="1"/>
      <protection locked="0"/>
    </xf>
    <xf numFmtId="0" fontId="20" fillId="34" borderId="16" xfId="61" applyFont="1" applyFill="1" applyBorder="1" applyAlignment="1" applyProtection="1">
      <alignment horizontal="center" vertical="center" wrapText="1"/>
      <protection locked="0"/>
    </xf>
    <xf numFmtId="0" fontId="20" fillId="34" borderId="0" xfId="61" applyFont="1" applyFill="1" applyBorder="1" applyAlignment="1" applyProtection="1">
      <alignment horizontal="center" vertical="center" wrapText="1"/>
      <protection locked="0"/>
    </xf>
    <xf numFmtId="0" fontId="20" fillId="34" borderId="19" xfId="61" applyFont="1" applyFill="1" applyBorder="1" applyAlignment="1" applyProtection="1">
      <alignment horizontal="center" vertical="center" wrapText="1"/>
      <protection locked="0"/>
    </xf>
    <xf numFmtId="0" fontId="20" fillId="34" borderId="74" xfId="61" applyFont="1" applyFill="1" applyBorder="1" applyAlignment="1" applyProtection="1">
      <alignment horizontal="center" vertical="center" wrapText="1"/>
      <protection locked="0"/>
    </xf>
    <xf numFmtId="0" fontId="20" fillId="34" borderId="24" xfId="61" applyFont="1" applyFill="1" applyBorder="1" applyAlignment="1" applyProtection="1">
      <alignment horizontal="center" vertical="center" wrapText="1"/>
      <protection locked="0"/>
    </xf>
    <xf numFmtId="0" fontId="20" fillId="34" borderId="76" xfId="61" applyFont="1" applyFill="1" applyBorder="1" applyAlignment="1" applyProtection="1">
      <alignment horizontal="center" vertical="center" wrapText="1"/>
      <protection locked="0"/>
    </xf>
    <xf numFmtId="0" fontId="20" fillId="35" borderId="77" xfId="61" applyFont="1" applyFill="1" applyBorder="1" applyAlignment="1" applyProtection="1">
      <alignment horizontal="center" vertical="center"/>
      <protection/>
    </xf>
    <xf numFmtId="0" fontId="20" fillId="35" borderId="78" xfId="61" applyFont="1" applyFill="1" applyBorder="1" applyAlignment="1" applyProtection="1">
      <alignment horizontal="center" vertical="center"/>
      <protection/>
    </xf>
    <xf numFmtId="0" fontId="20" fillId="35" borderId="88" xfId="61" applyFont="1" applyFill="1" applyBorder="1" applyAlignment="1" applyProtection="1">
      <alignment horizontal="center" vertical="center"/>
      <protection/>
    </xf>
    <xf numFmtId="38" fontId="20" fillId="34" borderId="84" xfId="49" applyFont="1" applyFill="1" applyBorder="1" applyAlignment="1">
      <alignment horizontal="center" vertical="center"/>
    </xf>
    <xf numFmtId="38" fontId="20" fillId="34" borderId="67" xfId="49" applyFont="1" applyFill="1" applyBorder="1" applyAlignment="1">
      <alignment horizontal="center" vertical="center"/>
    </xf>
    <xf numFmtId="38" fontId="20" fillId="34" borderId="89" xfId="49" applyFont="1" applyFill="1" applyBorder="1" applyAlignment="1">
      <alignment horizontal="center" vertical="center"/>
    </xf>
    <xf numFmtId="0" fontId="18" fillId="34" borderId="10" xfId="62" applyFont="1" applyFill="1" applyBorder="1" applyAlignment="1" applyProtection="1">
      <alignment horizontal="center" vertical="center" wrapText="1" shrinkToFit="1"/>
      <protection locked="0"/>
    </xf>
    <xf numFmtId="0" fontId="18" fillId="34" borderId="11" xfId="62" applyFont="1" applyFill="1" applyBorder="1" applyAlignment="1" applyProtection="1">
      <alignment horizontal="center" vertical="center" wrapText="1" shrinkToFit="1"/>
      <protection locked="0"/>
    </xf>
    <xf numFmtId="0" fontId="18" fillId="34" borderId="75" xfId="62" applyFont="1" applyFill="1" applyBorder="1" applyAlignment="1" applyProtection="1">
      <alignment horizontal="center" vertical="center" wrapText="1" shrinkToFit="1"/>
      <protection locked="0"/>
    </xf>
    <xf numFmtId="0" fontId="18" fillId="34" borderId="13" xfId="62" applyFont="1" applyFill="1" applyBorder="1" applyAlignment="1" applyProtection="1">
      <alignment horizontal="center" vertical="center" wrapText="1" shrinkToFit="1"/>
      <protection locked="0"/>
    </xf>
    <xf numFmtId="0" fontId="18" fillId="34" borderId="0" xfId="62" applyFont="1" applyFill="1" applyBorder="1" applyAlignment="1" applyProtection="1">
      <alignment horizontal="center" vertical="center" wrapText="1" shrinkToFit="1"/>
      <protection locked="0"/>
    </xf>
    <xf numFmtId="0" fontId="18" fillId="34" borderId="19" xfId="62" applyFont="1" applyFill="1" applyBorder="1" applyAlignment="1" applyProtection="1">
      <alignment horizontal="center" vertical="center" wrapText="1" shrinkToFit="1"/>
      <protection locked="0"/>
    </xf>
    <xf numFmtId="0" fontId="18" fillId="34" borderId="43" xfId="62" applyFont="1" applyFill="1" applyBorder="1" applyAlignment="1" applyProtection="1">
      <alignment horizontal="center" vertical="center" wrapText="1" shrinkToFit="1"/>
      <protection locked="0"/>
    </xf>
    <xf numFmtId="0" fontId="18" fillId="34" borderId="21" xfId="62" applyFont="1" applyFill="1" applyBorder="1" applyAlignment="1" applyProtection="1">
      <alignment horizontal="center" vertical="center" wrapText="1" shrinkToFit="1"/>
      <protection locked="0"/>
    </xf>
    <xf numFmtId="0" fontId="18" fillId="34" borderId="22" xfId="62" applyFont="1" applyFill="1" applyBorder="1" applyAlignment="1" applyProtection="1">
      <alignment horizontal="center" vertical="center" wrapText="1" shrinkToFit="1"/>
      <protection locked="0"/>
    </xf>
    <xf numFmtId="0" fontId="13" fillId="33" borderId="20" xfId="62" applyFont="1" applyFill="1" applyBorder="1" applyAlignment="1" applyProtection="1">
      <alignment horizontal="distributed" vertical="center"/>
      <protection/>
    </xf>
    <xf numFmtId="0" fontId="13" fillId="33" borderId="21" xfId="62" applyFont="1" applyFill="1" applyBorder="1" applyAlignment="1" applyProtection="1">
      <alignment horizontal="distributed" vertical="center"/>
      <protection/>
    </xf>
    <xf numFmtId="0" fontId="13" fillId="33" borderId="93" xfId="62" applyFont="1" applyFill="1" applyBorder="1" applyAlignment="1" applyProtection="1">
      <alignment horizontal="distributed" vertical="center"/>
      <protection/>
    </xf>
    <xf numFmtId="0" fontId="15" fillId="33" borderId="39" xfId="62" applyFont="1" applyFill="1" applyBorder="1" applyAlignment="1" applyProtection="1">
      <alignment vertical="center" shrinkToFit="1"/>
      <protection/>
    </xf>
    <xf numFmtId="0" fontId="15" fillId="33" borderId="15" xfId="62" applyFont="1" applyFill="1" applyBorder="1" applyAlignment="1" applyProtection="1">
      <alignment vertical="center" shrinkToFit="1"/>
      <protection/>
    </xf>
    <xf numFmtId="0" fontId="15" fillId="33" borderId="71" xfId="62" applyFont="1" applyFill="1" applyBorder="1" applyAlignment="1" applyProtection="1">
      <alignment vertical="center" shrinkToFit="1"/>
      <protection/>
    </xf>
    <xf numFmtId="0" fontId="15" fillId="33" borderId="72" xfId="62" applyFont="1" applyFill="1" applyBorder="1" applyAlignment="1" applyProtection="1">
      <alignment horizontal="center" vertical="center"/>
      <protection/>
    </xf>
    <xf numFmtId="0" fontId="15" fillId="33" borderId="73" xfId="62" applyFont="1" applyFill="1" applyBorder="1" applyAlignment="1" applyProtection="1">
      <alignment horizontal="center" vertical="center"/>
      <protection/>
    </xf>
    <xf numFmtId="0" fontId="13" fillId="33" borderId="16" xfId="62" applyFont="1" applyFill="1" applyBorder="1" applyAlignment="1" applyProtection="1">
      <alignment horizontal="distributed" vertical="center"/>
      <protection/>
    </xf>
    <xf numFmtId="0" fontId="13" fillId="33" borderId="0" xfId="62" applyFont="1" applyFill="1" applyBorder="1" applyAlignment="1" applyProtection="1">
      <alignment horizontal="distributed" vertical="center"/>
      <protection/>
    </xf>
    <xf numFmtId="0" fontId="13" fillId="33" borderId="14" xfId="62" applyFont="1" applyFill="1" applyBorder="1" applyAlignment="1" applyProtection="1">
      <alignment horizontal="distributed" vertical="center"/>
      <protection/>
    </xf>
    <xf numFmtId="0" fontId="13" fillId="33" borderId="74" xfId="62" applyFont="1" applyFill="1" applyBorder="1" applyAlignment="1" applyProtection="1">
      <alignment horizontal="distributed" vertical="center"/>
      <protection/>
    </xf>
    <xf numFmtId="0" fontId="13" fillId="33" borderId="24" xfId="62" applyFont="1" applyFill="1" applyBorder="1" applyAlignment="1" applyProtection="1">
      <alignment horizontal="distributed" vertical="center"/>
      <protection/>
    </xf>
    <xf numFmtId="0" fontId="13" fillId="33" borderId="25" xfId="62" applyFont="1" applyFill="1" applyBorder="1" applyAlignment="1" applyProtection="1">
      <alignment horizontal="distributed" vertical="center"/>
      <protection/>
    </xf>
    <xf numFmtId="49" fontId="18" fillId="34" borderId="10" xfId="62" applyNumberFormat="1" applyFont="1" applyFill="1" applyBorder="1" applyAlignment="1" applyProtection="1">
      <alignment horizontal="center" vertical="center"/>
      <protection locked="0"/>
    </xf>
    <xf numFmtId="49" fontId="18" fillId="34" borderId="11" xfId="62" applyNumberFormat="1" applyFont="1" applyFill="1" applyBorder="1" applyAlignment="1" applyProtection="1">
      <alignment horizontal="center" vertical="center"/>
      <protection locked="0"/>
    </xf>
    <xf numFmtId="49" fontId="22" fillId="34" borderId="11" xfId="0" applyNumberFormat="1" applyFont="1" applyFill="1" applyBorder="1" applyAlignment="1" applyProtection="1">
      <alignment horizontal="center" vertical="center"/>
      <protection locked="0"/>
    </xf>
    <xf numFmtId="49" fontId="22" fillId="34" borderId="75" xfId="0" applyNumberFormat="1" applyFont="1" applyFill="1" applyBorder="1" applyAlignment="1" applyProtection="1">
      <alignment horizontal="center" vertical="center"/>
      <protection locked="0"/>
    </xf>
    <xf numFmtId="49" fontId="18" fillId="34" borderId="23" xfId="62" applyNumberFormat="1" applyFont="1" applyFill="1" applyBorder="1" applyAlignment="1" applyProtection="1">
      <alignment horizontal="center" vertical="center"/>
      <protection locked="0"/>
    </xf>
    <xf numFmtId="49" fontId="18" fillId="34" borderId="24" xfId="62" applyNumberFormat="1" applyFont="1" applyFill="1" applyBorder="1" applyAlignment="1" applyProtection="1">
      <alignment horizontal="center" vertical="center"/>
      <protection locked="0"/>
    </xf>
    <xf numFmtId="49" fontId="22" fillId="34" borderId="24" xfId="0" applyNumberFormat="1" applyFont="1" applyFill="1" applyBorder="1" applyAlignment="1" applyProtection="1">
      <alignment horizontal="center" vertical="center"/>
      <protection locked="0"/>
    </xf>
    <xf numFmtId="49" fontId="22" fillId="34" borderId="76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62" applyFont="1" applyFill="1" applyBorder="1" applyAlignment="1" applyProtection="1">
      <alignment horizontal="center" vertical="center"/>
      <protection locked="0"/>
    </xf>
    <xf numFmtId="0" fontId="18" fillId="34" borderId="11" xfId="62" applyFont="1" applyFill="1" applyBorder="1" applyAlignment="1" applyProtection="1">
      <alignment horizontal="center" vertical="center"/>
      <protection locked="0"/>
    </xf>
    <xf numFmtId="0" fontId="18" fillId="34" borderId="75" xfId="62" applyFont="1" applyFill="1" applyBorder="1" applyAlignment="1" applyProtection="1">
      <alignment horizontal="center" vertical="center"/>
      <protection locked="0"/>
    </xf>
    <xf numFmtId="0" fontId="18" fillId="34" borderId="43" xfId="62" applyFont="1" applyFill="1" applyBorder="1" applyAlignment="1" applyProtection="1">
      <alignment horizontal="center" vertical="center"/>
      <protection locked="0"/>
    </xf>
    <xf numFmtId="0" fontId="18" fillId="34" borderId="21" xfId="62" applyFont="1" applyFill="1" applyBorder="1" applyAlignment="1" applyProtection="1">
      <alignment horizontal="center" vertical="center"/>
      <protection locked="0"/>
    </xf>
    <xf numFmtId="0" fontId="18" fillId="34" borderId="22" xfId="62" applyFont="1" applyFill="1" applyBorder="1" applyAlignment="1" applyProtection="1">
      <alignment horizontal="center" vertical="center"/>
      <protection locked="0"/>
    </xf>
    <xf numFmtId="0" fontId="13" fillId="33" borderId="10" xfId="62" applyFont="1" applyFill="1" applyBorder="1" applyAlignment="1" applyProtection="1">
      <alignment horizontal="center" vertical="center" wrapText="1"/>
      <protection/>
    </xf>
    <xf numFmtId="0" fontId="13" fillId="33" borderId="11" xfId="62" applyFont="1" applyFill="1" applyBorder="1" applyAlignment="1" applyProtection="1">
      <alignment horizontal="center" vertical="center" wrapText="1"/>
      <protection/>
    </xf>
    <xf numFmtId="0" fontId="13" fillId="33" borderId="13" xfId="62" applyFont="1" applyFill="1" applyBorder="1" applyAlignment="1" applyProtection="1">
      <alignment horizontal="center" vertical="center" wrapText="1"/>
      <protection/>
    </xf>
    <xf numFmtId="0" fontId="13" fillId="33" borderId="0" xfId="62" applyFont="1" applyFill="1" applyBorder="1" applyAlignment="1" applyProtection="1">
      <alignment horizontal="center" vertical="center" wrapText="1"/>
      <protection/>
    </xf>
    <xf numFmtId="0" fontId="13" fillId="33" borderId="43" xfId="62" applyFont="1" applyFill="1" applyBorder="1" applyAlignment="1" applyProtection="1">
      <alignment horizontal="center" vertical="center" wrapText="1"/>
      <protection/>
    </xf>
    <xf numFmtId="0" fontId="13" fillId="33" borderId="21" xfId="62" applyFont="1" applyFill="1" applyBorder="1" applyAlignment="1" applyProtection="1">
      <alignment horizontal="center" vertical="center" wrapText="1"/>
      <protection/>
    </xf>
    <xf numFmtId="0" fontId="13" fillId="33" borderId="90" xfId="62" applyFont="1" applyFill="1" applyBorder="1" applyAlignment="1" applyProtection="1">
      <alignment horizontal="distributed" vertical="center"/>
      <protection/>
    </xf>
    <xf numFmtId="0" fontId="13" fillId="33" borderId="11" xfId="62" applyFont="1" applyFill="1" applyBorder="1" applyAlignment="1" applyProtection="1">
      <alignment horizontal="distributed" vertical="center"/>
      <protection/>
    </xf>
    <xf numFmtId="0" fontId="13" fillId="33" borderId="12" xfId="62" applyFont="1" applyFill="1" applyBorder="1" applyAlignment="1" applyProtection="1">
      <alignment horizontal="distributed" vertical="center"/>
      <protection/>
    </xf>
    <xf numFmtId="0" fontId="19" fillId="33" borderId="17" xfId="62" applyFont="1" applyFill="1" applyBorder="1" applyAlignment="1" applyProtection="1">
      <alignment horizontal="center" vertical="center" textRotation="255"/>
      <protection/>
    </xf>
    <xf numFmtId="0" fontId="19" fillId="33" borderId="18" xfId="62" applyFont="1" applyFill="1" applyBorder="1" applyAlignment="1" applyProtection="1">
      <alignment horizontal="center" vertical="center" textRotation="255"/>
      <protection/>
    </xf>
    <xf numFmtId="0" fontId="19" fillId="33" borderId="16" xfId="62" applyFont="1" applyFill="1" applyBorder="1" applyAlignment="1" applyProtection="1">
      <alignment horizontal="center" vertical="center" textRotation="255"/>
      <protection/>
    </xf>
    <xf numFmtId="0" fontId="19" fillId="33" borderId="19" xfId="62" applyFont="1" applyFill="1" applyBorder="1" applyAlignment="1" applyProtection="1">
      <alignment horizontal="center" vertical="center" textRotation="255"/>
      <protection/>
    </xf>
    <xf numFmtId="0" fontId="19" fillId="33" borderId="20" xfId="62" applyFont="1" applyFill="1" applyBorder="1" applyAlignment="1" applyProtection="1">
      <alignment horizontal="center" vertical="center" textRotation="255"/>
      <protection/>
    </xf>
    <xf numFmtId="0" fontId="19" fillId="33" borderId="22" xfId="62" applyFont="1" applyFill="1" applyBorder="1" applyAlignment="1" applyProtection="1">
      <alignment horizontal="center" vertical="center" textRotation="255"/>
      <protection/>
    </xf>
    <xf numFmtId="0" fontId="15" fillId="33" borderId="66" xfId="62" applyFont="1" applyFill="1" applyBorder="1" applyAlignment="1" applyProtection="1">
      <alignment horizontal="center" vertical="center" shrinkToFit="1"/>
      <protection/>
    </xf>
    <xf numFmtId="0" fontId="15" fillId="33" borderId="67" xfId="62" applyFont="1" applyFill="1" applyBorder="1" applyAlignment="1" applyProtection="1">
      <alignment horizontal="center" vertical="center" shrinkToFit="1"/>
      <protection/>
    </xf>
    <xf numFmtId="0" fontId="15" fillId="33" borderId="89" xfId="62" applyFont="1" applyFill="1" applyBorder="1" applyAlignment="1" applyProtection="1">
      <alignment horizontal="center" vertical="center" shrinkToFit="1"/>
      <protection/>
    </xf>
    <xf numFmtId="0" fontId="15" fillId="33" borderId="81" xfId="62" applyFont="1" applyFill="1" applyBorder="1" applyAlignment="1" applyProtection="1">
      <alignment horizontal="center" vertical="center" shrinkToFit="1"/>
      <protection/>
    </xf>
    <xf numFmtId="0" fontId="13" fillId="33" borderId="17" xfId="62" applyFont="1" applyFill="1" applyBorder="1" applyAlignment="1" applyProtection="1">
      <alignment horizontal="center" vertical="center"/>
      <protection/>
    </xf>
    <xf numFmtId="0" fontId="13" fillId="33" borderId="15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6" xfId="62" applyFont="1" applyFill="1" applyBorder="1" applyAlignment="1" applyProtection="1">
      <alignment horizontal="center"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13" fillId="33" borderId="19" xfId="62" applyFont="1" applyFill="1" applyBorder="1" applyAlignment="1" applyProtection="1">
      <alignment horizontal="center" vertical="center"/>
      <protection/>
    </xf>
    <xf numFmtId="0" fontId="13" fillId="33" borderId="20" xfId="62" applyFont="1" applyFill="1" applyBorder="1" applyAlignment="1" applyProtection="1">
      <alignment horizontal="center" vertical="center"/>
      <protection/>
    </xf>
    <xf numFmtId="0" fontId="13" fillId="33" borderId="21" xfId="62" applyFont="1" applyFill="1" applyBorder="1" applyAlignment="1" applyProtection="1">
      <alignment horizontal="center" vertical="center"/>
      <protection/>
    </xf>
    <xf numFmtId="0" fontId="13" fillId="33" borderId="22" xfId="62" applyFont="1" applyFill="1" applyBorder="1" applyAlignment="1" applyProtection="1">
      <alignment horizontal="center" vertical="center"/>
      <protection/>
    </xf>
    <xf numFmtId="38" fontId="21" fillId="35" borderId="74" xfId="62" applyNumberFormat="1" applyFont="1" applyFill="1" applyBorder="1" applyAlignment="1" applyProtection="1">
      <alignment vertical="center"/>
      <protection/>
    </xf>
    <xf numFmtId="0" fontId="21" fillId="35" borderId="24" xfId="62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0" fontId="0" fillId="35" borderId="76" xfId="0" applyFont="1" applyFill="1" applyBorder="1" applyAlignment="1" applyProtection="1">
      <alignment vertical="center"/>
      <protection/>
    </xf>
    <xf numFmtId="0" fontId="13" fillId="36" borderId="84" xfId="62" applyFont="1" applyFill="1" applyBorder="1" applyAlignment="1" applyProtection="1">
      <alignment horizontal="center" vertical="center"/>
      <protection locked="0"/>
    </xf>
    <xf numFmtId="0" fontId="13" fillId="36" borderId="67" xfId="62" applyFont="1" applyFill="1" applyBorder="1" applyAlignment="1" applyProtection="1">
      <alignment horizontal="center" vertical="center"/>
      <protection locked="0"/>
    </xf>
    <xf numFmtId="0" fontId="13" fillId="36" borderId="85" xfId="62" applyFont="1" applyFill="1" applyBorder="1" applyAlignment="1" applyProtection="1">
      <alignment horizontal="center" vertical="center"/>
      <protection locked="0"/>
    </xf>
    <xf numFmtId="0" fontId="13" fillId="36" borderId="68" xfId="62" applyFont="1" applyFill="1" applyBorder="1" applyAlignment="1" applyProtection="1">
      <alignment horizontal="center" vertical="center"/>
      <protection locked="0"/>
    </xf>
    <xf numFmtId="0" fontId="13" fillId="36" borderId="69" xfId="62" applyFont="1" applyFill="1" applyBorder="1" applyAlignment="1" applyProtection="1">
      <alignment horizontal="center" vertical="center"/>
      <protection locked="0"/>
    </xf>
    <xf numFmtId="0" fontId="13" fillId="33" borderId="69" xfId="62" applyFont="1" applyFill="1" applyBorder="1" applyAlignment="1" applyProtection="1">
      <alignment horizontal="center" vertical="center"/>
      <protection/>
    </xf>
    <xf numFmtId="0" fontId="13" fillId="33" borderId="70" xfId="62" applyFont="1" applyFill="1" applyBorder="1" applyAlignment="1" applyProtection="1">
      <alignment horizontal="center" vertical="center"/>
      <protection/>
    </xf>
    <xf numFmtId="0" fontId="13" fillId="33" borderId="85" xfId="62" applyFont="1" applyFill="1" applyBorder="1" applyAlignment="1" applyProtection="1">
      <alignment horizontal="center" vertical="center"/>
      <protection/>
    </xf>
    <xf numFmtId="38" fontId="20" fillId="36" borderId="84" xfId="49" applyFont="1" applyFill="1" applyBorder="1" applyAlignment="1" applyProtection="1">
      <alignment horizontal="center" vertical="center"/>
      <protection locked="0"/>
    </xf>
    <xf numFmtId="38" fontId="20" fillId="36" borderId="67" xfId="49" applyFont="1" applyFill="1" applyBorder="1" applyAlignment="1" applyProtection="1">
      <alignment horizontal="center" vertical="center"/>
      <protection locked="0"/>
    </xf>
    <xf numFmtId="38" fontId="20" fillId="36" borderId="89" xfId="49" applyFont="1" applyFill="1" applyBorder="1" applyAlignment="1" applyProtection="1">
      <alignment horizontal="center" vertical="center"/>
      <protection locked="0"/>
    </xf>
    <xf numFmtId="0" fontId="13" fillId="33" borderId="72" xfId="62" applyFont="1" applyFill="1" applyBorder="1" applyAlignment="1" applyProtection="1">
      <alignment horizontal="center" vertical="center" textRotation="255"/>
      <protection/>
    </xf>
    <xf numFmtId="0" fontId="13" fillId="33" borderId="73" xfId="62" applyFont="1" applyFill="1" applyBorder="1" applyAlignment="1" applyProtection="1">
      <alignment horizontal="center" vertical="center" textRotation="255"/>
      <protection/>
    </xf>
    <xf numFmtId="0" fontId="13" fillId="33" borderId="77" xfId="62" applyFont="1" applyFill="1" applyBorder="1" applyAlignment="1" applyProtection="1">
      <alignment horizontal="center" vertical="center" textRotation="255"/>
      <protection/>
    </xf>
    <xf numFmtId="0" fontId="13" fillId="33" borderId="78" xfId="62" applyFont="1" applyFill="1" applyBorder="1" applyAlignment="1" applyProtection="1">
      <alignment horizontal="center" vertical="center" textRotation="255"/>
      <protection/>
    </xf>
    <xf numFmtId="0" fontId="13" fillId="33" borderId="79" xfId="62" applyFont="1" applyFill="1" applyBorder="1" applyAlignment="1" applyProtection="1">
      <alignment horizontal="center" vertical="center" textRotation="255"/>
      <protection/>
    </xf>
    <xf numFmtId="0" fontId="13" fillId="33" borderId="80" xfId="62" applyFont="1" applyFill="1" applyBorder="1" applyAlignment="1" applyProtection="1">
      <alignment horizontal="center" vertical="center" textRotation="255"/>
      <protection/>
    </xf>
    <xf numFmtId="0" fontId="18" fillId="34" borderId="23" xfId="62" applyFont="1" applyFill="1" applyBorder="1" applyAlignment="1" applyProtection="1">
      <alignment horizontal="center" vertical="center"/>
      <protection locked="0"/>
    </xf>
    <xf numFmtId="0" fontId="18" fillId="34" borderId="24" xfId="62" applyFont="1" applyFill="1" applyBorder="1" applyAlignment="1" applyProtection="1">
      <alignment horizontal="center" vertical="center"/>
      <protection locked="0"/>
    </xf>
    <xf numFmtId="0" fontId="18" fillId="34" borderId="76" xfId="62" applyFont="1" applyFill="1" applyBorder="1" applyAlignment="1" applyProtection="1">
      <alignment horizontal="center" vertical="center"/>
      <protection locked="0"/>
    </xf>
    <xf numFmtId="187" fontId="12" fillId="35" borderId="98" xfId="0" applyNumberFormat="1" applyFont="1" applyFill="1" applyBorder="1" applyAlignment="1" applyProtection="1">
      <alignment horizontal="center" vertical="center" shrinkToFit="1"/>
      <protection/>
    </xf>
    <xf numFmtId="187" fontId="12" fillId="35" borderId="54" xfId="0" applyNumberFormat="1" applyFont="1" applyFill="1" applyBorder="1" applyAlignment="1" applyProtection="1">
      <alignment horizontal="center" vertical="center" shrinkToFit="1"/>
      <protection/>
    </xf>
    <xf numFmtId="0" fontId="6" fillId="33" borderId="31" xfId="0" applyFont="1" applyFill="1" applyBorder="1" applyAlignment="1" applyProtection="1">
      <alignment horizontal="distributed" vertical="center" wrapText="1"/>
      <protection/>
    </xf>
    <xf numFmtId="0" fontId="6" fillId="33" borderId="32" xfId="0" applyFont="1" applyFill="1" applyBorder="1" applyAlignment="1" applyProtection="1">
      <alignment horizontal="distributed" vertical="center" wrapText="1"/>
      <protection/>
    </xf>
    <xf numFmtId="190" fontId="12" fillId="35" borderId="50" xfId="0" applyNumberFormat="1" applyFont="1" applyFill="1" applyBorder="1" applyAlignment="1" applyProtection="1">
      <alignment horizontal="right" vertical="center"/>
      <protection/>
    </xf>
    <xf numFmtId="190" fontId="12" fillId="35" borderId="99" xfId="0" applyNumberFormat="1" applyFont="1" applyFill="1" applyBorder="1" applyAlignment="1" applyProtection="1">
      <alignment horizontal="right" vertical="center"/>
      <protection/>
    </xf>
    <xf numFmtId="0" fontId="9" fillId="33" borderId="100" xfId="0" applyFont="1" applyFill="1" applyBorder="1" applyAlignment="1" applyProtection="1">
      <alignment horizontal="center" vertical="center" wrapText="1"/>
      <protection/>
    </xf>
    <xf numFmtId="0" fontId="9" fillId="33" borderId="101" xfId="0" applyFont="1" applyFill="1" applyBorder="1" applyAlignment="1" applyProtection="1">
      <alignment horizontal="center" vertical="center" wrapText="1"/>
      <protection/>
    </xf>
    <xf numFmtId="0" fontId="21" fillId="33" borderId="102" xfId="0" applyFont="1" applyFill="1" applyBorder="1" applyAlignment="1" applyProtection="1">
      <alignment horizontal="center" vertical="center" wrapText="1"/>
      <protection/>
    </xf>
    <xf numFmtId="0" fontId="21" fillId="33" borderId="103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4" fillId="35" borderId="104" xfId="0" applyFont="1" applyFill="1" applyBorder="1" applyAlignment="1" applyProtection="1">
      <alignment horizontal="center" vertical="center" textRotation="255" shrinkToFit="1"/>
      <protection/>
    </xf>
    <xf numFmtId="0" fontId="0" fillId="35" borderId="105" xfId="0" applyFont="1" applyFill="1" applyBorder="1" applyAlignment="1" applyProtection="1">
      <alignment horizontal="center" vertical="center" shrinkToFit="1"/>
      <protection/>
    </xf>
    <xf numFmtId="188" fontId="7" fillId="35" borderId="12" xfId="49" applyNumberFormat="1" applyFont="1" applyFill="1" applyBorder="1" applyAlignment="1" applyProtection="1">
      <alignment vertical="center"/>
      <protection/>
    </xf>
    <xf numFmtId="188" fontId="7" fillId="35" borderId="25" xfId="49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6" fillId="33" borderId="11" xfId="0" applyFont="1" applyFill="1" applyBorder="1" applyAlignment="1" applyProtection="1">
      <alignment horizontal="distributed" vertical="center" wrapText="1"/>
      <protection/>
    </xf>
    <xf numFmtId="0" fontId="6" fillId="33" borderId="23" xfId="0" applyFont="1" applyFill="1" applyBorder="1" applyAlignment="1" applyProtection="1">
      <alignment horizontal="distributed" vertical="center" wrapText="1"/>
      <protection/>
    </xf>
    <xf numFmtId="0" fontId="6" fillId="33" borderId="24" xfId="0" applyFont="1" applyFill="1" applyBorder="1" applyAlignment="1" applyProtection="1">
      <alignment horizontal="distributed" vertical="center" wrapText="1"/>
      <protection/>
    </xf>
    <xf numFmtId="187" fontId="12" fillId="35" borderId="106" xfId="0" applyNumberFormat="1" applyFont="1" applyFill="1" applyBorder="1" applyAlignment="1" applyProtection="1">
      <alignment horizontal="center" vertical="center" shrinkToFit="1"/>
      <protection/>
    </xf>
    <xf numFmtId="0" fontId="0" fillId="35" borderId="107" xfId="0" applyFont="1" applyFill="1" applyBorder="1" applyAlignment="1" applyProtection="1">
      <alignment horizontal="center" vertical="center" shrinkToFit="1"/>
      <protection/>
    </xf>
    <xf numFmtId="0" fontId="0" fillId="35" borderId="54" xfId="0" applyFont="1" applyFill="1" applyBorder="1" applyAlignment="1" applyProtection="1">
      <alignment vertical="center" shrinkToFi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71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distributed" vertical="center"/>
      <protection/>
    </xf>
    <xf numFmtId="0" fontId="6" fillId="33" borderId="32" xfId="0" applyFont="1" applyFill="1" applyBorder="1" applyAlignment="1" applyProtection="1">
      <alignment horizontal="distributed" vertical="center"/>
      <protection/>
    </xf>
    <xf numFmtId="190" fontId="12" fillId="35" borderId="108" xfId="0" applyNumberFormat="1" applyFont="1" applyFill="1" applyBorder="1" applyAlignment="1" applyProtection="1">
      <alignment horizontal="right" vertical="center"/>
      <protection/>
    </xf>
    <xf numFmtId="190" fontId="12" fillId="35" borderId="109" xfId="0" applyNumberFormat="1" applyFont="1" applyFill="1" applyBorder="1" applyAlignment="1" applyProtection="1">
      <alignment horizontal="right" vertical="center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9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5" borderId="31" xfId="0" applyNumberFormat="1" applyFont="1" applyFill="1" applyBorder="1" applyAlignment="1" applyProtection="1">
      <alignment horizontal="center" vertical="center"/>
      <protection/>
    </xf>
    <xf numFmtId="0" fontId="5" fillId="35" borderId="32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Border="1" applyAlignment="1" applyProtection="1">
      <alignment horizontal="distributed" vertical="center" indent="1"/>
      <protection/>
    </xf>
    <xf numFmtId="0" fontId="6" fillId="0" borderId="78" xfId="0" applyFont="1" applyBorder="1" applyAlignment="1" applyProtection="1">
      <alignment horizontal="distributed" vertical="distributed" wrapText="1" indent="1"/>
      <protection/>
    </xf>
    <xf numFmtId="0" fontId="0" fillId="0" borderId="78" xfId="0" applyBorder="1" applyAlignment="1" applyProtection="1">
      <alignment horizontal="distributed" vertical="distributed" wrapText="1" inden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9" fillId="33" borderId="110" xfId="0" applyFont="1" applyFill="1" applyBorder="1" applyAlignment="1" applyProtection="1">
      <alignment vertical="center"/>
      <protection/>
    </xf>
    <xf numFmtId="0" fontId="23" fillId="0" borderId="110" xfId="0" applyFont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188" fontId="7" fillId="35" borderId="10" xfId="49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0" fontId="5" fillId="35" borderId="78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 wrapText="1" shrinkToFit="1"/>
      <protection/>
    </xf>
    <xf numFmtId="0" fontId="5" fillId="35" borderId="32" xfId="0" applyFont="1" applyFill="1" applyBorder="1" applyAlignment="1" applyProtection="1">
      <alignment horizontal="center" vertical="center" wrapText="1" shrinkToFit="1"/>
      <protection/>
    </xf>
    <xf numFmtId="0" fontId="5" fillId="35" borderId="33" xfId="0" applyFont="1" applyFill="1" applyBorder="1" applyAlignment="1" applyProtection="1">
      <alignment horizontal="center" vertical="center" wrapText="1" shrinkToFit="1"/>
      <protection/>
    </xf>
    <xf numFmtId="0" fontId="6" fillId="0" borderId="78" xfId="0" applyFont="1" applyBorder="1" applyAlignment="1" applyProtection="1">
      <alignment horizontal="distributed" vertical="center" wrapText="1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限管理結果票" xfId="61"/>
    <cellStyle name="標準_利用者負担上限額管理結果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24</xdr:row>
      <xdr:rowOff>0</xdr:rowOff>
    </xdr:from>
    <xdr:to>
      <xdr:col>15</xdr:col>
      <xdr:colOff>95250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43910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21</xdr:col>
      <xdr:colOff>19050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48672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56</xdr:row>
      <xdr:rowOff>85725</xdr:rowOff>
    </xdr:from>
    <xdr:to>
      <xdr:col>78</xdr:col>
      <xdr:colOff>28575</xdr:colOff>
      <xdr:row>59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11458575"/>
          <a:ext cx="4152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oneCellAnchor>
    <xdr:from>
      <xdr:col>72</xdr:col>
      <xdr:colOff>76200</xdr:colOff>
      <xdr:row>5</xdr:row>
      <xdr:rowOff>190500</xdr:rowOff>
    </xdr:from>
    <xdr:ext cx="1857375" cy="1162050"/>
    <xdr:sp>
      <xdr:nvSpPr>
        <xdr:cNvPr id="4" name="AutoShape 4"/>
        <xdr:cNvSpPr>
          <a:spLocks/>
        </xdr:cNvSpPr>
      </xdr:nvSpPr>
      <xdr:spPr>
        <a:xfrm>
          <a:off x="6934200" y="1047750"/>
          <a:ext cx="1857375" cy="1162050"/>
        </a:xfrm>
        <a:prstGeom prst="wedgeRoundRectCallout">
          <a:avLst>
            <a:gd name="adj1" fmla="val -46578"/>
            <a:gd name="adj2" fmla="val 13278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　入　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0</xdr:rowOff>
    </xdr:from>
    <xdr:to>
      <xdr:col>15</xdr:col>
      <xdr:colOff>95250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2954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47625</xdr:colOff>
      <xdr:row>9</xdr:row>
      <xdr:rowOff>0</xdr:rowOff>
    </xdr:from>
    <xdr:to>
      <xdr:col>21</xdr:col>
      <xdr:colOff>19050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17716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なお、当該高額障害福祉サービス費移行額については、私に代わって貴事業所が受領することに同意します。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>
    <xdr:from>
      <xdr:col>34</xdr:col>
      <xdr:colOff>66675</xdr:colOff>
      <xdr:row>39</xdr:row>
      <xdr:rowOff>85725</xdr:rowOff>
    </xdr:from>
    <xdr:to>
      <xdr:col>78</xdr:col>
      <xdr:colOff>28575</xdr:colOff>
      <xdr:row>42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05175" y="8362950"/>
          <a:ext cx="41529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令和　　年　　月　　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733425</xdr:rowOff>
    </xdr:from>
    <xdr:to>
      <xdr:col>1</xdr:col>
      <xdr:colOff>304800</xdr:colOff>
      <xdr:row>21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613410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5</xdr:row>
      <xdr:rowOff>0</xdr:rowOff>
    </xdr:from>
    <xdr:to>
      <xdr:col>7</xdr:col>
      <xdr:colOff>38100</xdr:colOff>
      <xdr:row>11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400675" y="1543050"/>
          <a:ext cx="3810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管理事業所</a:t>
          </a:r>
        </a:p>
      </xdr:txBody>
    </xdr:sp>
    <xdr:clientData/>
  </xdr:twoCellAnchor>
  <xdr:twoCellAnchor>
    <xdr:from>
      <xdr:col>9</xdr:col>
      <xdr:colOff>542925</xdr:colOff>
      <xdr:row>20</xdr:row>
      <xdr:rowOff>219075</xdr:rowOff>
    </xdr:from>
    <xdr:to>
      <xdr:col>12</xdr:col>
      <xdr:colOff>504825</xdr:colOff>
      <xdr:row>21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7334250" y="804862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61"/>
  <sheetViews>
    <sheetView tabSelected="1" zoomScalePageLayoutView="0" workbookViewId="0" topLeftCell="A1">
      <selection activeCell="U31" sqref="U31:AD31"/>
    </sheetView>
  </sheetViews>
  <sheetFormatPr defaultColWidth="1.25" defaultRowHeight="18.75" customHeight="1"/>
  <cols>
    <col min="1" max="16384" width="1.25" style="29" customWidth="1"/>
  </cols>
  <sheetData>
    <row r="1" s="69" customFormat="1" ht="11.25" customHeight="1" thickBot="1"/>
    <row r="2" spans="4:77" s="69" customFormat="1" ht="18.75" customHeight="1">
      <c r="D2" s="70" t="s">
        <v>71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2"/>
    </row>
    <row r="3" spans="4:77" s="69" customFormat="1" ht="11.25" customHeight="1">
      <c r="D3" s="73"/>
      <c r="BY3" s="74"/>
    </row>
    <row r="4" spans="4:77" s="69" customFormat="1" ht="18.75" customHeight="1">
      <c r="D4" s="73"/>
      <c r="G4" s="75" t="s">
        <v>72</v>
      </c>
      <c r="J4" s="69" t="s">
        <v>84</v>
      </c>
      <c r="BY4" s="74"/>
    </row>
    <row r="5" spans="4:77" s="69" customFormat="1" ht="7.5" customHeight="1">
      <c r="D5" s="73"/>
      <c r="G5" s="28"/>
      <c r="BY5" s="74"/>
    </row>
    <row r="6" spans="4:77" s="69" customFormat="1" ht="18.75" customHeight="1">
      <c r="D6" s="73"/>
      <c r="G6" s="75" t="s">
        <v>73</v>
      </c>
      <c r="I6" s="76"/>
      <c r="J6" s="69" t="s">
        <v>74</v>
      </c>
      <c r="AC6" s="77"/>
      <c r="AD6" s="78"/>
      <c r="AE6" s="78"/>
      <c r="AF6" s="78"/>
      <c r="AG6" s="78"/>
      <c r="AH6" s="79"/>
      <c r="AL6" s="69" t="s">
        <v>75</v>
      </c>
      <c r="BY6" s="74"/>
    </row>
    <row r="7" spans="4:77" s="69" customFormat="1" ht="7.5" customHeight="1">
      <c r="D7" s="73"/>
      <c r="G7" s="28"/>
      <c r="I7" s="80"/>
      <c r="BY7" s="74"/>
    </row>
    <row r="8" spans="4:77" s="69" customFormat="1" ht="18.75" customHeight="1">
      <c r="D8" s="73"/>
      <c r="G8" s="75" t="s">
        <v>73</v>
      </c>
      <c r="J8" s="77"/>
      <c r="K8" s="78"/>
      <c r="L8" s="78"/>
      <c r="M8" s="78"/>
      <c r="N8" s="78"/>
      <c r="O8" s="79"/>
      <c r="S8" s="69" t="s">
        <v>76</v>
      </c>
      <c r="AJ8" s="81"/>
      <c r="AK8" s="82"/>
      <c r="AL8" s="82"/>
      <c r="AM8" s="82"/>
      <c r="AN8" s="82"/>
      <c r="AO8" s="83"/>
      <c r="AS8" s="69" t="s">
        <v>77</v>
      </c>
      <c r="BY8" s="74"/>
    </row>
    <row r="9" spans="4:77" s="69" customFormat="1" ht="7.5" customHeight="1">
      <c r="D9" s="73"/>
      <c r="G9" s="28"/>
      <c r="BY9" s="74"/>
    </row>
    <row r="10" spans="4:77" s="69" customFormat="1" ht="18.75" customHeight="1">
      <c r="D10" s="73"/>
      <c r="G10" s="75" t="s">
        <v>73</v>
      </c>
      <c r="J10" s="69" t="s">
        <v>78</v>
      </c>
      <c r="AH10" s="81"/>
      <c r="AI10" s="82"/>
      <c r="AJ10" s="82"/>
      <c r="AK10" s="82"/>
      <c r="AL10" s="82"/>
      <c r="AM10" s="83"/>
      <c r="AQ10" s="69" t="s">
        <v>79</v>
      </c>
      <c r="BY10" s="74"/>
    </row>
    <row r="11" spans="4:77" s="69" customFormat="1" ht="7.5" customHeight="1">
      <c r="D11" s="73"/>
      <c r="BY11" s="74"/>
    </row>
    <row r="12" spans="4:77" s="69" customFormat="1" ht="18.75" customHeight="1">
      <c r="D12" s="73"/>
      <c r="G12" s="75" t="s">
        <v>80</v>
      </c>
      <c r="J12" s="69" t="s">
        <v>81</v>
      </c>
      <c r="AC12" s="77"/>
      <c r="AD12" s="78"/>
      <c r="AE12" s="78"/>
      <c r="AF12" s="78"/>
      <c r="AG12" s="78"/>
      <c r="AH12" s="79"/>
      <c r="AL12" s="69" t="s">
        <v>82</v>
      </c>
      <c r="BY12" s="74"/>
    </row>
    <row r="13" spans="4:77" s="69" customFormat="1" ht="11.25" customHeight="1">
      <c r="D13" s="73"/>
      <c r="BY13" s="74"/>
    </row>
    <row r="14" spans="4:77" s="69" customFormat="1" ht="18.75" customHeight="1">
      <c r="D14" s="73"/>
      <c r="G14" s="69" t="s">
        <v>86</v>
      </c>
      <c r="BY14" s="74"/>
    </row>
    <row r="15" spans="4:77" s="69" customFormat="1" ht="18.75" customHeight="1" thickBot="1">
      <c r="D15" s="84"/>
      <c r="E15" s="85"/>
      <c r="F15" s="85"/>
      <c r="G15" s="85" t="s">
        <v>87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6"/>
    </row>
    <row r="16" s="69" customFormat="1" ht="11.25" customHeight="1"/>
    <row r="17" s="69" customFormat="1" ht="18.75" customHeight="1"/>
    <row r="18" spans="2:81" ht="12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2"/>
    </row>
    <row r="19" spans="2:81" ht="18.75" customHeight="1">
      <c r="B19" s="33"/>
      <c r="D19" s="354" t="s">
        <v>35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C19" s="34"/>
    </row>
    <row r="20" spans="1:81" ht="6.75" customHeight="1" thickBo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CC20" s="34"/>
    </row>
    <row r="21" spans="1:81" ht="18.75" customHeight="1" thickBot="1">
      <c r="A21" s="35"/>
      <c r="B21" s="36"/>
      <c r="C21" s="3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BC21" s="264" t="s">
        <v>88</v>
      </c>
      <c r="BD21" s="265"/>
      <c r="BE21" s="265"/>
      <c r="BF21" s="265"/>
      <c r="BG21" s="265"/>
      <c r="BH21" s="261"/>
      <c r="BI21" s="262"/>
      <c r="BJ21" s="262"/>
      <c r="BK21" s="262"/>
      <c r="BL21" s="262"/>
      <c r="BM21" s="263"/>
      <c r="BN21" s="265" t="s">
        <v>36</v>
      </c>
      <c r="BO21" s="265"/>
      <c r="BP21" s="265"/>
      <c r="BQ21" s="261"/>
      <c r="BR21" s="262"/>
      <c r="BS21" s="262"/>
      <c r="BT21" s="262"/>
      <c r="BU21" s="262"/>
      <c r="BV21" s="263"/>
      <c r="BW21" s="265" t="s">
        <v>37</v>
      </c>
      <c r="BX21" s="265"/>
      <c r="BY21" s="265"/>
      <c r="BZ21" s="269"/>
      <c r="CC21" s="34"/>
    </row>
    <row r="22" spans="2:81" ht="8.25" customHeight="1" thickBot="1">
      <c r="B22" s="3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CC22" s="34"/>
    </row>
    <row r="23" spans="2:81" ht="18.75" customHeight="1">
      <c r="B23" s="33"/>
      <c r="D23" s="223" t="s">
        <v>12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57">
        <v>131181</v>
      </c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60"/>
      <c r="AL23" s="245" t="s">
        <v>38</v>
      </c>
      <c r="AM23" s="246"/>
      <c r="AN23" s="220" t="s">
        <v>39</v>
      </c>
      <c r="AO23" s="221"/>
      <c r="AP23" s="221"/>
      <c r="AQ23" s="221"/>
      <c r="AR23" s="221"/>
      <c r="AS23" s="221"/>
      <c r="AT23" s="221"/>
      <c r="AU23" s="221"/>
      <c r="AV23" s="222"/>
      <c r="AW23" s="257">
        <v>1311811111</v>
      </c>
      <c r="AX23" s="258"/>
      <c r="AY23" s="258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60"/>
      <c r="CC23" s="34"/>
    </row>
    <row r="24" spans="2:81" ht="18.75" customHeight="1">
      <c r="B24" s="33"/>
      <c r="D24" s="225" t="s">
        <v>40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7"/>
      <c r="Q24" s="231" t="s">
        <v>70</v>
      </c>
      <c r="R24" s="232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4"/>
      <c r="AL24" s="247"/>
      <c r="AM24" s="248"/>
      <c r="AN24" s="239" t="s">
        <v>41</v>
      </c>
      <c r="AO24" s="240"/>
      <c r="AP24" s="240"/>
      <c r="AQ24" s="240"/>
      <c r="AR24" s="240"/>
      <c r="AS24" s="240"/>
      <c r="AT24" s="240"/>
      <c r="AU24" s="240"/>
      <c r="AV24" s="240"/>
      <c r="AW24" s="331" t="s">
        <v>65</v>
      </c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3"/>
      <c r="CC24" s="34"/>
    </row>
    <row r="25" spans="2:81" ht="18.75" customHeight="1">
      <c r="B25" s="33"/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  <c r="Q25" s="235"/>
      <c r="R25" s="236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8"/>
      <c r="AL25" s="247"/>
      <c r="AM25" s="248"/>
      <c r="AN25" s="241"/>
      <c r="AO25" s="242"/>
      <c r="AP25" s="242"/>
      <c r="AQ25" s="242"/>
      <c r="AR25" s="242"/>
      <c r="AS25" s="242"/>
      <c r="AT25" s="242"/>
      <c r="AU25" s="242"/>
      <c r="AV25" s="242"/>
      <c r="AW25" s="334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6"/>
      <c r="CC25" s="34"/>
    </row>
    <row r="26" spans="2:81" ht="18.75" customHeight="1">
      <c r="B26" s="33"/>
      <c r="D26" s="225" t="s">
        <v>42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7"/>
      <c r="Q26" s="251" t="s">
        <v>66</v>
      </c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3"/>
      <c r="AL26" s="247"/>
      <c r="AM26" s="248"/>
      <c r="AN26" s="241"/>
      <c r="AO26" s="242"/>
      <c r="AP26" s="242"/>
      <c r="AQ26" s="242"/>
      <c r="AR26" s="242"/>
      <c r="AS26" s="242"/>
      <c r="AT26" s="242"/>
      <c r="AU26" s="242"/>
      <c r="AV26" s="242"/>
      <c r="AW26" s="334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6"/>
      <c r="CC26" s="34"/>
    </row>
    <row r="27" spans="2:94" ht="18.75" customHeight="1">
      <c r="B27" s="33"/>
      <c r="D27" s="225" t="s">
        <v>43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7"/>
      <c r="Q27" s="309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1"/>
      <c r="AL27" s="247"/>
      <c r="AM27" s="248"/>
      <c r="AN27" s="241"/>
      <c r="AO27" s="242"/>
      <c r="AP27" s="242"/>
      <c r="AQ27" s="242"/>
      <c r="AR27" s="242"/>
      <c r="AS27" s="242"/>
      <c r="AT27" s="242"/>
      <c r="AU27" s="242"/>
      <c r="AV27" s="242"/>
      <c r="AW27" s="334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6"/>
      <c r="CC27" s="34"/>
      <c r="CG27" s="330">
        <v>37200</v>
      </c>
      <c r="CH27" s="330"/>
      <c r="CI27" s="330"/>
      <c r="CJ27" s="330"/>
      <c r="CK27" s="330"/>
      <c r="CL27" s="330"/>
      <c r="CM27" s="330"/>
      <c r="CN27" s="330"/>
      <c r="CO27" s="330"/>
      <c r="CP27" s="330"/>
    </row>
    <row r="28" spans="2:81" ht="18.75" customHeight="1">
      <c r="B28" s="33"/>
      <c r="D28" s="312" t="s">
        <v>44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4"/>
      <c r="Q28" s="251" t="s">
        <v>67</v>
      </c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3"/>
      <c r="AL28" s="247"/>
      <c r="AM28" s="248"/>
      <c r="AN28" s="241"/>
      <c r="AO28" s="242"/>
      <c r="AP28" s="242"/>
      <c r="AQ28" s="242"/>
      <c r="AR28" s="242"/>
      <c r="AS28" s="242"/>
      <c r="AT28" s="242"/>
      <c r="AU28" s="242"/>
      <c r="AV28" s="242"/>
      <c r="AW28" s="334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6"/>
      <c r="CC28" s="34"/>
    </row>
    <row r="29" spans="2:81" ht="18.75" customHeight="1" thickBot="1">
      <c r="B29" s="33"/>
      <c r="D29" s="315" t="s">
        <v>45</v>
      </c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7"/>
      <c r="Q29" s="254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6"/>
      <c r="AL29" s="249"/>
      <c r="AM29" s="250"/>
      <c r="AN29" s="243"/>
      <c r="AO29" s="244"/>
      <c r="AP29" s="244"/>
      <c r="AQ29" s="244"/>
      <c r="AR29" s="244"/>
      <c r="AS29" s="244"/>
      <c r="AT29" s="244"/>
      <c r="AU29" s="244"/>
      <c r="AV29" s="244"/>
      <c r="AW29" s="337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9"/>
      <c r="CC29" s="34"/>
    </row>
    <row r="30" spans="2:81" ht="8.25" customHeight="1" thickBot="1">
      <c r="B30" s="3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AL30" s="43"/>
      <c r="AM30" s="43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C30" s="34"/>
    </row>
    <row r="31" spans="2:81" ht="18.75" customHeight="1" thickBot="1">
      <c r="B31" s="33"/>
      <c r="D31" s="215" t="s">
        <v>46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7">
        <v>37200</v>
      </c>
      <c r="V31" s="218"/>
      <c r="W31" s="218"/>
      <c r="X31" s="218"/>
      <c r="Y31" s="218"/>
      <c r="Z31" s="218"/>
      <c r="AA31" s="218"/>
      <c r="AB31" s="218"/>
      <c r="AC31" s="218"/>
      <c r="AD31" s="219"/>
      <c r="AE31" s="45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39"/>
      <c r="AW31" s="39"/>
      <c r="AX31" s="39"/>
      <c r="AY31" s="39"/>
      <c r="CC31" s="34"/>
    </row>
    <row r="32" spans="2:81" ht="18.75" customHeight="1" thickBot="1">
      <c r="B32" s="3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CC32" s="34"/>
    </row>
    <row r="33" spans="2:94" ht="18.75" customHeight="1" thickBot="1">
      <c r="B33" s="33"/>
      <c r="D33" s="349" t="s">
        <v>47</v>
      </c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1">
        <v>2</v>
      </c>
      <c r="AD33" s="352"/>
      <c r="AE33" s="352"/>
      <c r="AF33" s="353"/>
      <c r="CC33" s="34"/>
      <c r="CG33" s="51"/>
      <c r="CH33" s="51"/>
      <c r="CI33" s="51"/>
      <c r="CJ33" s="51"/>
      <c r="CK33" s="51"/>
      <c r="CL33" s="51"/>
      <c r="CM33" s="51"/>
      <c r="CN33" s="51"/>
      <c r="CO33" s="51"/>
      <c r="CP33" s="51"/>
    </row>
    <row r="34" spans="2:94" ht="5.25" customHeight="1">
      <c r="B34" s="33"/>
      <c r="D34" s="47"/>
      <c r="E34" s="48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9"/>
      <c r="CC34" s="34"/>
      <c r="CG34" s="51"/>
      <c r="CH34" s="51"/>
      <c r="CI34" s="51"/>
      <c r="CJ34" s="51"/>
      <c r="CK34" s="51"/>
      <c r="CL34" s="51"/>
      <c r="CM34" s="51"/>
      <c r="CN34" s="51"/>
      <c r="CO34" s="51"/>
      <c r="CP34" s="51"/>
    </row>
    <row r="35" spans="2:81" s="51" customFormat="1" ht="18.75" customHeight="1">
      <c r="B35" s="50"/>
      <c r="D35" s="52"/>
      <c r="I35" s="51" t="s">
        <v>48</v>
      </c>
      <c r="BY35" s="53"/>
      <c r="CC35" s="54"/>
    </row>
    <row r="36" spans="2:94" s="51" customFormat="1" ht="18.75" customHeight="1">
      <c r="B36" s="50"/>
      <c r="D36" s="52"/>
      <c r="I36" s="51" t="s">
        <v>49</v>
      </c>
      <c r="BY36" s="53"/>
      <c r="CC36" s="54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2:94" s="51" customFormat="1" ht="18.75" customHeight="1">
      <c r="B37" s="50"/>
      <c r="D37" s="52"/>
      <c r="I37" s="51" t="s">
        <v>50</v>
      </c>
      <c r="BY37" s="53"/>
      <c r="CC37" s="54"/>
      <c r="CG37" s="29"/>
      <c r="CH37" s="29"/>
      <c r="CI37" s="29"/>
      <c r="CJ37" s="29"/>
      <c r="CK37" s="29"/>
      <c r="CL37" s="29"/>
      <c r="CM37" s="29"/>
      <c r="CN37" s="29"/>
      <c r="CO37" s="29"/>
      <c r="CP37" s="29"/>
    </row>
    <row r="38" spans="2:94" s="39" customFormat="1" ht="7.5" customHeight="1" thickBot="1">
      <c r="B38" s="55"/>
      <c r="D38" s="56"/>
      <c r="E38" s="57"/>
      <c r="F38" s="57"/>
      <c r="G38" s="57"/>
      <c r="H38" s="5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9"/>
      <c r="CC38" s="60"/>
      <c r="CG38" s="29"/>
      <c r="CH38" s="29"/>
      <c r="CI38" s="29"/>
      <c r="CJ38" s="29"/>
      <c r="CK38" s="29"/>
      <c r="CL38" s="29"/>
      <c r="CM38" s="29"/>
      <c r="CN38" s="29"/>
      <c r="CO38" s="29"/>
      <c r="CP38" s="29"/>
    </row>
    <row r="39" spans="2:81" ht="9" customHeight="1" thickBot="1">
      <c r="B39" s="3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CC39" s="34"/>
    </row>
    <row r="40" spans="2:81" ht="18.75" customHeight="1" thickBot="1">
      <c r="B40" s="33"/>
      <c r="D40" s="292" t="s">
        <v>51</v>
      </c>
      <c r="E40" s="293"/>
      <c r="F40" s="301" t="s">
        <v>52</v>
      </c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70"/>
      <c r="S40" s="215">
        <v>1</v>
      </c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82"/>
      <c r="AE40" s="215">
        <v>2</v>
      </c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82"/>
      <c r="AQ40" s="215">
        <v>3</v>
      </c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82"/>
      <c r="BC40" s="215">
        <v>4</v>
      </c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82"/>
      <c r="BO40" s="215">
        <v>5</v>
      </c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82"/>
      <c r="CC40" s="34"/>
    </row>
    <row r="41" spans="2:81" ht="18.75" customHeight="1">
      <c r="B41" s="33"/>
      <c r="D41" s="294"/>
      <c r="E41" s="295"/>
      <c r="F41" s="303" t="s">
        <v>53</v>
      </c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44"/>
      <c r="S41" s="355" t="str">
        <f>TRIM(AW23)</f>
        <v>1311811111</v>
      </c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7"/>
      <c r="AE41" s="270">
        <v>1311822222</v>
      </c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2"/>
      <c r="AQ41" s="306">
        <v>1311833333</v>
      </c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8"/>
      <c r="BC41" s="270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2"/>
      <c r="BO41" s="270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2"/>
      <c r="CC41" s="34"/>
    </row>
    <row r="42" spans="2:81" ht="18.75" customHeight="1">
      <c r="B42" s="33"/>
      <c r="D42" s="294"/>
      <c r="E42" s="295"/>
      <c r="F42" s="298" t="s">
        <v>54</v>
      </c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358"/>
      <c r="S42" s="361" t="str">
        <f>TRIM(AW24)</f>
        <v>荒川サービス</v>
      </c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3"/>
      <c r="AE42" s="283" t="s">
        <v>68</v>
      </c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5"/>
      <c r="AQ42" s="283" t="s">
        <v>69</v>
      </c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5"/>
      <c r="BC42" s="283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5"/>
      <c r="BO42" s="283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5"/>
      <c r="CC42" s="34"/>
    </row>
    <row r="43" spans="2:81" ht="18.75" customHeight="1">
      <c r="B43" s="33"/>
      <c r="D43" s="294"/>
      <c r="E43" s="295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359"/>
      <c r="S43" s="364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6"/>
      <c r="AE43" s="286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8"/>
      <c r="AQ43" s="286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8"/>
      <c r="BC43" s="286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8"/>
      <c r="BO43" s="286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8"/>
      <c r="CC43" s="34"/>
    </row>
    <row r="44" spans="2:81" ht="18.75" customHeight="1">
      <c r="B44" s="33"/>
      <c r="D44" s="294"/>
      <c r="E44" s="295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60"/>
      <c r="S44" s="367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9"/>
      <c r="AE44" s="289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1"/>
      <c r="AQ44" s="289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1"/>
      <c r="BC44" s="289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1"/>
      <c r="BO44" s="289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1"/>
      <c r="CC44" s="34"/>
    </row>
    <row r="45" spans="2:81" ht="19.5" customHeight="1">
      <c r="B45" s="33"/>
      <c r="D45" s="294"/>
      <c r="E45" s="295"/>
      <c r="F45" s="273" t="s">
        <v>13</v>
      </c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5"/>
      <c r="S45" s="266">
        <v>200000</v>
      </c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8"/>
      <c r="AE45" s="266">
        <v>100000</v>
      </c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8"/>
      <c r="AQ45" s="266">
        <v>10000</v>
      </c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8"/>
      <c r="BC45" s="266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8"/>
      <c r="BO45" s="266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8"/>
      <c r="CC45" s="34"/>
    </row>
    <row r="46" spans="2:81" ht="19.5" customHeight="1" thickBot="1">
      <c r="B46" s="33"/>
      <c r="D46" s="294"/>
      <c r="E46" s="295"/>
      <c r="F46" s="273" t="s">
        <v>55</v>
      </c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5"/>
      <c r="S46" s="279">
        <f>MIN($U$31,ROUNDDOWN(S45*0.1,0))</f>
        <v>20000</v>
      </c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1"/>
      <c r="AE46" s="279">
        <f>MIN($U$31,ROUNDDOWN(AE45*0.1,0))</f>
        <v>10000</v>
      </c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1"/>
      <c r="AQ46" s="279">
        <f>MIN($U$31,ROUNDDOWN(AQ45*0.1,0))</f>
        <v>1000</v>
      </c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1"/>
      <c r="BC46" s="279">
        <f>MIN($U$31,ROUNDDOWN(BC45*0.1,0))</f>
        <v>0</v>
      </c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1"/>
      <c r="BO46" s="279">
        <f>MIN($U$31,ROUNDDOWN(BO45*0.1,0))</f>
        <v>0</v>
      </c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1"/>
      <c r="CC46" s="34"/>
    </row>
    <row r="47" spans="2:81" ht="19.5" customHeight="1" thickBot="1">
      <c r="B47" s="33"/>
      <c r="D47" s="296"/>
      <c r="E47" s="297"/>
      <c r="F47" s="276" t="s">
        <v>56</v>
      </c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8"/>
      <c r="S47" s="327">
        <f>MIN(U30,S46)</f>
        <v>20000</v>
      </c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9"/>
      <c r="AE47" s="327">
        <f>MIN($U$31-$S$47,AE46)</f>
        <v>10000</v>
      </c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9"/>
      <c r="AQ47" s="327">
        <f>MIN($U$31-$S$47-$AE$47,AQ46)</f>
        <v>1000</v>
      </c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9"/>
      <c r="BC47" s="327">
        <f>MIN($U$31-$S$47-$AE$47-$AQ$47,BC46)</f>
        <v>0</v>
      </c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9"/>
      <c r="BO47" s="327">
        <f>MIN($U$31-$S$47-$AE$47-$AQ$47-$BC$47,BO46)</f>
        <v>0</v>
      </c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9"/>
      <c r="CC47" s="34"/>
    </row>
    <row r="48" spans="2:81" ht="9" customHeight="1" thickBot="1">
      <c r="B48" s="33"/>
      <c r="D48" s="62"/>
      <c r="E48" s="62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C48" s="34"/>
    </row>
    <row r="49" spans="2:81" ht="18.75" customHeight="1" thickBot="1">
      <c r="B49" s="33"/>
      <c r="D49" s="292" t="s">
        <v>51</v>
      </c>
      <c r="E49" s="293"/>
      <c r="F49" s="301" t="s">
        <v>52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215">
        <v>6</v>
      </c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82"/>
      <c r="AE49" s="215">
        <v>7</v>
      </c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82"/>
      <c r="AQ49" s="215">
        <v>8</v>
      </c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82"/>
      <c r="BC49" s="215">
        <v>9</v>
      </c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82"/>
      <c r="BO49" s="318" t="s">
        <v>57</v>
      </c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20"/>
      <c r="CC49" s="34"/>
    </row>
    <row r="50" spans="2:81" ht="18.75" customHeight="1">
      <c r="B50" s="33"/>
      <c r="D50" s="294"/>
      <c r="E50" s="295"/>
      <c r="F50" s="303" t="s">
        <v>53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5"/>
      <c r="S50" s="270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2"/>
      <c r="AE50" s="306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8"/>
      <c r="AQ50" s="270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2"/>
      <c r="BC50" s="306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8"/>
      <c r="BO50" s="321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3"/>
      <c r="CC50" s="34"/>
    </row>
    <row r="51" spans="2:81" ht="18.75" customHeight="1">
      <c r="B51" s="33"/>
      <c r="D51" s="294"/>
      <c r="E51" s="295"/>
      <c r="F51" s="298" t="s">
        <v>54</v>
      </c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  <c r="AE51" s="283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5"/>
      <c r="AQ51" s="283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5"/>
      <c r="BC51" s="283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5"/>
      <c r="BO51" s="321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3"/>
      <c r="CC51" s="34"/>
    </row>
    <row r="52" spans="2:81" ht="18.75" customHeight="1">
      <c r="B52" s="33"/>
      <c r="D52" s="294"/>
      <c r="E52" s="295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  <c r="AE52" s="286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8"/>
      <c r="AQ52" s="286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8"/>
      <c r="BC52" s="286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8"/>
      <c r="BO52" s="321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3"/>
      <c r="CC52" s="34"/>
    </row>
    <row r="53" spans="2:81" ht="18.75" customHeight="1" thickBot="1">
      <c r="B53" s="33"/>
      <c r="D53" s="294"/>
      <c r="E53" s="295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289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1"/>
      <c r="AE53" s="289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1"/>
      <c r="AQ53" s="289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1"/>
      <c r="BC53" s="289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1"/>
      <c r="BO53" s="324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6"/>
      <c r="CC53" s="34"/>
    </row>
    <row r="54" spans="2:81" ht="19.5" customHeight="1">
      <c r="B54" s="33"/>
      <c r="D54" s="294"/>
      <c r="E54" s="295"/>
      <c r="F54" s="273" t="s">
        <v>13</v>
      </c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5"/>
      <c r="S54" s="266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8"/>
      <c r="AE54" s="266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8"/>
      <c r="AQ54" s="266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8"/>
      <c r="BC54" s="266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8"/>
      <c r="BO54" s="340">
        <f>SUM(S45:BZ45,S54:BN54)</f>
        <v>310000</v>
      </c>
      <c r="BP54" s="341"/>
      <c r="BQ54" s="342"/>
      <c r="BR54" s="342"/>
      <c r="BS54" s="342"/>
      <c r="BT54" s="342"/>
      <c r="BU54" s="342"/>
      <c r="BV54" s="342"/>
      <c r="BW54" s="342"/>
      <c r="BX54" s="342"/>
      <c r="BY54" s="342"/>
      <c r="BZ54" s="343"/>
      <c r="CC54" s="34"/>
    </row>
    <row r="55" spans="2:81" ht="19.5" customHeight="1" thickBot="1">
      <c r="B55" s="33"/>
      <c r="D55" s="294"/>
      <c r="E55" s="295"/>
      <c r="F55" s="273" t="s">
        <v>55</v>
      </c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5"/>
      <c r="S55" s="279">
        <f>MIN($U$31,ROUNDDOWN(S54*0.1,0))</f>
        <v>0</v>
      </c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1"/>
      <c r="AE55" s="279">
        <f>MIN($U$31,ROUNDDOWN(AE54*0.1,0))</f>
        <v>0</v>
      </c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1"/>
      <c r="AQ55" s="279">
        <f>MIN($U$31,ROUNDDOWN(AQ54*0.1,0))</f>
        <v>0</v>
      </c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1"/>
      <c r="BC55" s="279">
        <f>MIN($U$31,ROUNDDOWN(BC54*0.1,0))</f>
        <v>0</v>
      </c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1"/>
      <c r="BO55" s="345">
        <f>SUM(S46:BZ46,S55:BN55)</f>
        <v>31000</v>
      </c>
      <c r="BP55" s="346"/>
      <c r="BQ55" s="347"/>
      <c r="BR55" s="347"/>
      <c r="BS55" s="347"/>
      <c r="BT55" s="347"/>
      <c r="BU55" s="347"/>
      <c r="BV55" s="347"/>
      <c r="BW55" s="347"/>
      <c r="BX55" s="347"/>
      <c r="BY55" s="347"/>
      <c r="BZ55" s="348"/>
      <c r="CC55" s="34"/>
    </row>
    <row r="56" spans="2:81" ht="19.5" customHeight="1" thickBot="1">
      <c r="B56" s="33"/>
      <c r="D56" s="296"/>
      <c r="E56" s="297"/>
      <c r="F56" s="276" t="s">
        <v>56</v>
      </c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8"/>
      <c r="S56" s="327">
        <f>MIN($U$31-$S$47-$AE$47-$AQ$47-$BC$47-$BO$47,S55)</f>
        <v>0</v>
      </c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9"/>
      <c r="AE56" s="327">
        <f>MIN($U$31-$S$47-$AE$47-$AQ$47-$BC$47-$BO$47-$S$56,AE55)</f>
        <v>0</v>
      </c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9"/>
      <c r="AQ56" s="327">
        <f>MIN($U$31-$S$47-$AE$47-$AQ$47-$BC$47-$BO$47-$S$56-$AE$56,AQ55)</f>
        <v>0</v>
      </c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9"/>
      <c r="BC56" s="327">
        <f>MIN($U$31-$S$47-$AE$47-$AQ$47-$BC$47-$BO$47-$S$56-$AE$56-$AQ$56,BC55)</f>
        <v>0</v>
      </c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9"/>
      <c r="BO56" s="345">
        <f>SUM(S47:BZ47,S56:BN56)</f>
        <v>31000</v>
      </c>
      <c r="BP56" s="346"/>
      <c r="BQ56" s="347"/>
      <c r="BR56" s="347"/>
      <c r="BS56" s="347"/>
      <c r="BT56" s="347"/>
      <c r="BU56" s="347"/>
      <c r="BV56" s="347"/>
      <c r="BW56" s="347"/>
      <c r="BX56" s="347"/>
      <c r="BY56" s="347"/>
      <c r="BZ56" s="348"/>
      <c r="CC56" s="34"/>
    </row>
    <row r="57" spans="2:81" ht="18.75" customHeight="1">
      <c r="B57" s="33"/>
      <c r="CC57" s="34"/>
    </row>
    <row r="58" spans="2:81" ht="18.75" customHeight="1">
      <c r="B58" s="33"/>
      <c r="CC58" s="34"/>
    </row>
    <row r="59" spans="2:81" ht="18.75" customHeight="1">
      <c r="B59" s="33"/>
      <c r="CC59" s="34"/>
    </row>
    <row r="60" spans="2:81" ht="18.75" customHeight="1">
      <c r="B60" s="33"/>
      <c r="CC60" s="34"/>
    </row>
    <row r="61" spans="2:81" ht="18.75" customHeight="1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6"/>
    </row>
  </sheetData>
  <sheetProtection/>
  <mergeCells count="98">
    <mergeCell ref="S45:AD45"/>
    <mergeCell ref="S46:AD46"/>
    <mergeCell ref="D33:AB33"/>
    <mergeCell ref="AC33:AF33"/>
    <mergeCell ref="D19:BZ19"/>
    <mergeCell ref="S41:AD41"/>
    <mergeCell ref="F42:R44"/>
    <mergeCell ref="S42:AD44"/>
    <mergeCell ref="F40:R40"/>
    <mergeCell ref="S40:AD40"/>
    <mergeCell ref="BO56:BZ56"/>
    <mergeCell ref="BC56:BN56"/>
    <mergeCell ref="AQ56:BB56"/>
    <mergeCell ref="AE56:AP56"/>
    <mergeCell ref="S56:AD56"/>
    <mergeCell ref="BC55:BN55"/>
    <mergeCell ref="BO55:BZ55"/>
    <mergeCell ref="AQ55:BB55"/>
    <mergeCell ref="AE55:AP55"/>
    <mergeCell ref="F41:R41"/>
    <mergeCell ref="AE54:AP54"/>
    <mergeCell ref="AQ54:BB54"/>
    <mergeCell ref="BC54:BN54"/>
    <mergeCell ref="AQ41:BB41"/>
    <mergeCell ref="BC41:BN41"/>
    <mergeCell ref="AE46:AP46"/>
    <mergeCell ref="AQ46:BB46"/>
    <mergeCell ref="BC45:BN45"/>
    <mergeCell ref="AE45:AP45"/>
    <mergeCell ref="AE41:AP41"/>
    <mergeCell ref="BO54:BZ54"/>
    <mergeCell ref="F46:R46"/>
    <mergeCell ref="S47:AD47"/>
    <mergeCell ref="AE47:AP47"/>
    <mergeCell ref="BC46:BN46"/>
    <mergeCell ref="BO46:BZ46"/>
    <mergeCell ref="AQ47:BB47"/>
    <mergeCell ref="BC47:BN47"/>
    <mergeCell ref="BC51:BN53"/>
    <mergeCell ref="CG27:CP27"/>
    <mergeCell ref="BC42:BN44"/>
    <mergeCell ref="BO42:BZ44"/>
    <mergeCell ref="AW24:BZ29"/>
    <mergeCell ref="BC40:BN40"/>
    <mergeCell ref="AQ42:BB44"/>
    <mergeCell ref="BO41:BZ41"/>
    <mergeCell ref="BO40:BZ40"/>
    <mergeCell ref="BC50:BN50"/>
    <mergeCell ref="AQ50:BB50"/>
    <mergeCell ref="BO49:BZ53"/>
    <mergeCell ref="AQ51:BB53"/>
    <mergeCell ref="BO45:BZ45"/>
    <mergeCell ref="BC49:BN49"/>
    <mergeCell ref="BO47:BZ47"/>
    <mergeCell ref="AE49:AP49"/>
    <mergeCell ref="AQ49:BB49"/>
    <mergeCell ref="AE50:AP50"/>
    <mergeCell ref="D26:P26"/>
    <mergeCell ref="Q26:AJ27"/>
    <mergeCell ref="AE42:AP44"/>
    <mergeCell ref="D27:P27"/>
    <mergeCell ref="D28:P28"/>
    <mergeCell ref="D29:P29"/>
    <mergeCell ref="AQ40:BB40"/>
    <mergeCell ref="D40:E47"/>
    <mergeCell ref="AE40:AP40"/>
    <mergeCell ref="F45:R45"/>
    <mergeCell ref="F51:R53"/>
    <mergeCell ref="F54:R54"/>
    <mergeCell ref="F47:R47"/>
    <mergeCell ref="D49:E56"/>
    <mergeCell ref="F49:R49"/>
    <mergeCell ref="F50:R50"/>
    <mergeCell ref="AE51:AP53"/>
    <mergeCell ref="S50:AD50"/>
    <mergeCell ref="F55:R55"/>
    <mergeCell ref="F56:R56"/>
    <mergeCell ref="S54:AD54"/>
    <mergeCell ref="S55:AD55"/>
    <mergeCell ref="S49:AD49"/>
    <mergeCell ref="S51:AD53"/>
    <mergeCell ref="BH21:BM21"/>
    <mergeCell ref="BQ21:BV21"/>
    <mergeCell ref="BC21:BG21"/>
    <mergeCell ref="AW23:BZ23"/>
    <mergeCell ref="AQ45:BB45"/>
    <mergeCell ref="BW21:BZ21"/>
    <mergeCell ref="BN21:BP21"/>
    <mergeCell ref="D31:T31"/>
    <mergeCell ref="U31:AD31"/>
    <mergeCell ref="AN23:AV23"/>
    <mergeCell ref="D23:P23"/>
    <mergeCell ref="D24:P25"/>
    <mergeCell ref="Q24:AJ25"/>
    <mergeCell ref="AN24:AV29"/>
    <mergeCell ref="AL23:AM29"/>
    <mergeCell ref="Q28:AJ29"/>
    <mergeCell ref="Q23:AJ23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4"/>
  <sheetViews>
    <sheetView zoomScalePageLayoutView="0" workbookViewId="0" topLeftCell="A1">
      <selection activeCell="BO25" sqref="BO25:BZ27"/>
    </sheetView>
  </sheetViews>
  <sheetFormatPr defaultColWidth="1.25" defaultRowHeight="18.75" customHeight="1"/>
  <cols>
    <col min="1" max="16384" width="1.25" style="29" customWidth="1"/>
  </cols>
  <sheetData>
    <row r="1" spans="2:81" ht="12" customHeigh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2"/>
    </row>
    <row r="2" spans="2:81" ht="18.75" customHeight="1">
      <c r="B2" s="33"/>
      <c r="C2" s="87"/>
      <c r="D2" s="399" t="s">
        <v>35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87"/>
      <c r="CB2" s="87"/>
      <c r="CC2" s="88"/>
    </row>
    <row r="3" spans="1:81" ht="6.75" customHeight="1" thickBot="1">
      <c r="A3" s="35"/>
      <c r="B3" s="36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8"/>
    </row>
    <row r="4" spans="1:81" ht="18.75" customHeight="1" thickBot="1">
      <c r="A4" s="35"/>
      <c r="B4" s="36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91"/>
      <c r="Q4" s="91"/>
      <c r="R4" s="91"/>
      <c r="S4" s="91"/>
      <c r="T4" s="91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518" t="s">
        <v>88</v>
      </c>
      <c r="BD4" s="519"/>
      <c r="BE4" s="519"/>
      <c r="BF4" s="519"/>
      <c r="BG4" s="519"/>
      <c r="BH4" s="515"/>
      <c r="BI4" s="516"/>
      <c r="BJ4" s="516"/>
      <c r="BK4" s="516"/>
      <c r="BL4" s="516"/>
      <c r="BM4" s="517"/>
      <c r="BN4" s="520" t="s">
        <v>36</v>
      </c>
      <c r="BO4" s="520"/>
      <c r="BP4" s="520"/>
      <c r="BQ4" s="515"/>
      <c r="BR4" s="516"/>
      <c r="BS4" s="516"/>
      <c r="BT4" s="516"/>
      <c r="BU4" s="516"/>
      <c r="BV4" s="517"/>
      <c r="BW4" s="520" t="s">
        <v>37</v>
      </c>
      <c r="BX4" s="520"/>
      <c r="BY4" s="520"/>
      <c r="BZ4" s="521"/>
      <c r="CA4" s="87"/>
      <c r="CB4" s="87"/>
      <c r="CC4" s="88"/>
    </row>
    <row r="5" spans="2:81" ht="8.25" customHeight="1" thickBot="1">
      <c r="B5" s="33"/>
      <c r="C5" s="8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</row>
    <row r="6" spans="2:81" ht="18.75" customHeight="1">
      <c r="B6" s="33"/>
      <c r="C6" s="87"/>
      <c r="D6" s="461" t="s">
        <v>12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375">
        <v>131181</v>
      </c>
      <c r="R6" s="376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8"/>
      <c r="AK6" s="87"/>
      <c r="AL6" s="526" t="s">
        <v>38</v>
      </c>
      <c r="AM6" s="527"/>
      <c r="AN6" s="458" t="s">
        <v>39</v>
      </c>
      <c r="AO6" s="459"/>
      <c r="AP6" s="459"/>
      <c r="AQ6" s="459"/>
      <c r="AR6" s="459"/>
      <c r="AS6" s="459"/>
      <c r="AT6" s="459"/>
      <c r="AU6" s="459"/>
      <c r="AV6" s="460"/>
      <c r="AW6" s="371"/>
      <c r="AX6" s="372"/>
      <c r="AY6" s="372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4"/>
      <c r="CA6" s="87"/>
      <c r="CB6" s="87"/>
      <c r="CC6" s="88"/>
    </row>
    <row r="7" spans="2:81" ht="18.75" customHeight="1">
      <c r="B7" s="33"/>
      <c r="C7" s="87"/>
      <c r="D7" s="463" t="s">
        <v>40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5"/>
      <c r="Q7" s="469"/>
      <c r="R7" s="470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2"/>
      <c r="AK7" s="87"/>
      <c r="AL7" s="528"/>
      <c r="AM7" s="529"/>
      <c r="AN7" s="483" t="s">
        <v>41</v>
      </c>
      <c r="AO7" s="484"/>
      <c r="AP7" s="484"/>
      <c r="AQ7" s="484"/>
      <c r="AR7" s="484"/>
      <c r="AS7" s="484"/>
      <c r="AT7" s="484"/>
      <c r="AU7" s="484"/>
      <c r="AV7" s="484"/>
      <c r="AW7" s="446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8"/>
      <c r="CA7" s="87"/>
      <c r="CB7" s="87"/>
      <c r="CC7" s="88"/>
    </row>
    <row r="8" spans="2:81" ht="18.75" customHeight="1">
      <c r="B8" s="33"/>
      <c r="C8" s="87"/>
      <c r="D8" s="466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8"/>
      <c r="Q8" s="473"/>
      <c r="R8" s="474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6"/>
      <c r="AK8" s="87"/>
      <c r="AL8" s="528"/>
      <c r="AM8" s="529"/>
      <c r="AN8" s="485"/>
      <c r="AO8" s="486"/>
      <c r="AP8" s="486"/>
      <c r="AQ8" s="486"/>
      <c r="AR8" s="486"/>
      <c r="AS8" s="486"/>
      <c r="AT8" s="486"/>
      <c r="AU8" s="486"/>
      <c r="AV8" s="486"/>
      <c r="AW8" s="449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1"/>
      <c r="CA8" s="87"/>
      <c r="CB8" s="87"/>
      <c r="CC8" s="88"/>
    </row>
    <row r="9" spans="2:81" ht="18.75" customHeight="1" thickBot="1">
      <c r="B9" s="33"/>
      <c r="C9" s="87"/>
      <c r="D9" s="463" t="s">
        <v>42</v>
      </c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5"/>
      <c r="Q9" s="477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9"/>
      <c r="AK9" s="87"/>
      <c r="AL9" s="528"/>
      <c r="AM9" s="529"/>
      <c r="AN9" s="485"/>
      <c r="AO9" s="486"/>
      <c r="AP9" s="486"/>
      <c r="AQ9" s="486"/>
      <c r="AR9" s="486"/>
      <c r="AS9" s="486"/>
      <c r="AT9" s="486"/>
      <c r="AU9" s="486"/>
      <c r="AV9" s="486"/>
      <c r="AW9" s="449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1"/>
      <c r="CA9" s="87"/>
      <c r="CB9" s="87"/>
      <c r="CC9" s="88"/>
    </row>
    <row r="10" spans="2:94" ht="18.75" customHeight="1" thickBot="1">
      <c r="B10" s="33"/>
      <c r="C10" s="87"/>
      <c r="D10" s="463" t="s">
        <v>43</v>
      </c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5"/>
      <c r="Q10" s="532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4"/>
      <c r="AK10" s="87"/>
      <c r="AL10" s="528"/>
      <c r="AM10" s="529"/>
      <c r="AN10" s="485"/>
      <c r="AO10" s="486"/>
      <c r="AP10" s="486"/>
      <c r="AQ10" s="486"/>
      <c r="AR10" s="486"/>
      <c r="AS10" s="486"/>
      <c r="AT10" s="486"/>
      <c r="AU10" s="486"/>
      <c r="AV10" s="486"/>
      <c r="AW10" s="449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1"/>
      <c r="CA10" s="87"/>
      <c r="CB10" s="87"/>
      <c r="CC10" s="88"/>
      <c r="CG10" s="443">
        <v>37200</v>
      </c>
      <c r="CH10" s="444"/>
      <c r="CI10" s="444"/>
      <c r="CJ10" s="444"/>
      <c r="CK10" s="444"/>
      <c r="CL10" s="444"/>
      <c r="CM10" s="444"/>
      <c r="CN10" s="444"/>
      <c r="CO10" s="444"/>
      <c r="CP10" s="445"/>
    </row>
    <row r="11" spans="2:81" ht="18.75" customHeight="1">
      <c r="B11" s="33"/>
      <c r="C11" s="87"/>
      <c r="D11" s="489" t="s">
        <v>44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1"/>
      <c r="Q11" s="477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9"/>
      <c r="AK11" s="87"/>
      <c r="AL11" s="528"/>
      <c r="AM11" s="529"/>
      <c r="AN11" s="485"/>
      <c r="AO11" s="486"/>
      <c r="AP11" s="486"/>
      <c r="AQ11" s="486"/>
      <c r="AR11" s="486"/>
      <c r="AS11" s="486"/>
      <c r="AT11" s="486"/>
      <c r="AU11" s="486"/>
      <c r="AV11" s="486"/>
      <c r="AW11" s="449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  <c r="BX11" s="450"/>
      <c r="BY11" s="450"/>
      <c r="BZ11" s="451"/>
      <c r="CA11" s="87"/>
      <c r="CB11" s="87"/>
      <c r="CC11" s="88"/>
    </row>
    <row r="12" spans="2:81" ht="18.75" customHeight="1" thickBot="1">
      <c r="B12" s="33"/>
      <c r="C12" s="87"/>
      <c r="D12" s="455" t="s">
        <v>45</v>
      </c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7"/>
      <c r="Q12" s="480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2"/>
      <c r="AK12" s="87"/>
      <c r="AL12" s="530"/>
      <c r="AM12" s="531"/>
      <c r="AN12" s="487"/>
      <c r="AO12" s="488"/>
      <c r="AP12" s="488"/>
      <c r="AQ12" s="488"/>
      <c r="AR12" s="488"/>
      <c r="AS12" s="488"/>
      <c r="AT12" s="488"/>
      <c r="AU12" s="488"/>
      <c r="AV12" s="488"/>
      <c r="AW12" s="452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4"/>
      <c r="CA12" s="87"/>
      <c r="CB12" s="87"/>
      <c r="CC12" s="88"/>
    </row>
    <row r="13" spans="2:81" ht="8.25" customHeight="1" thickBot="1">
      <c r="B13" s="33"/>
      <c r="C13" s="87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95"/>
      <c r="AM13" s="95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87"/>
      <c r="CB13" s="87"/>
      <c r="CC13" s="88"/>
    </row>
    <row r="14" spans="2:81" ht="18.75" customHeight="1" thickBot="1">
      <c r="B14" s="33"/>
      <c r="C14" s="87"/>
      <c r="D14" s="393" t="s">
        <v>46</v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522"/>
      <c r="U14" s="523">
        <v>37200</v>
      </c>
      <c r="V14" s="524"/>
      <c r="W14" s="524"/>
      <c r="X14" s="524"/>
      <c r="Y14" s="524"/>
      <c r="Z14" s="524"/>
      <c r="AA14" s="524"/>
      <c r="AB14" s="524"/>
      <c r="AC14" s="524"/>
      <c r="AD14" s="525"/>
      <c r="AE14" s="97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2"/>
      <c r="AW14" s="92"/>
      <c r="AX14" s="92"/>
      <c r="AY14" s="92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8"/>
    </row>
    <row r="15" spans="2:81" ht="18.75" customHeight="1" thickBot="1">
      <c r="B15" s="33"/>
      <c r="C15" s="8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8"/>
    </row>
    <row r="16" spans="2:94" ht="18.75" customHeight="1" thickBot="1">
      <c r="B16" s="33"/>
      <c r="C16" s="87"/>
      <c r="D16" s="385" t="s">
        <v>47</v>
      </c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7"/>
      <c r="AD16" s="388"/>
      <c r="AE16" s="388"/>
      <c r="AF16" s="389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8"/>
      <c r="CG16" s="51"/>
      <c r="CH16" s="51"/>
      <c r="CI16" s="51"/>
      <c r="CJ16" s="51"/>
      <c r="CK16" s="51"/>
      <c r="CL16" s="51"/>
      <c r="CM16" s="51"/>
      <c r="CN16" s="51"/>
      <c r="CO16" s="51"/>
      <c r="CP16" s="51"/>
    </row>
    <row r="17" spans="2:94" ht="5.25" customHeight="1">
      <c r="B17" s="33"/>
      <c r="C17" s="87"/>
      <c r="D17" s="99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2"/>
      <c r="BZ17" s="87"/>
      <c r="CA17" s="87"/>
      <c r="CB17" s="87"/>
      <c r="CC17" s="88"/>
      <c r="CG17" s="51"/>
      <c r="CH17" s="51"/>
      <c r="CI17" s="51"/>
      <c r="CJ17" s="51"/>
      <c r="CK17" s="51"/>
      <c r="CL17" s="51"/>
      <c r="CM17" s="51"/>
      <c r="CN17" s="51"/>
      <c r="CO17" s="51"/>
      <c r="CP17" s="51"/>
    </row>
    <row r="18" spans="2:81" s="51" customFormat="1" ht="18.75" customHeight="1">
      <c r="B18" s="50"/>
      <c r="C18" s="103"/>
      <c r="D18" s="104"/>
      <c r="E18" s="103"/>
      <c r="F18" s="103"/>
      <c r="G18" s="103"/>
      <c r="H18" s="103"/>
      <c r="I18" s="103" t="s">
        <v>48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5"/>
      <c r="BZ18" s="103"/>
      <c r="CA18" s="103"/>
      <c r="CB18" s="103"/>
      <c r="CC18" s="106"/>
    </row>
    <row r="19" spans="2:94" s="51" customFormat="1" ht="18.75" customHeight="1">
      <c r="B19" s="50"/>
      <c r="C19" s="103"/>
      <c r="D19" s="104"/>
      <c r="E19" s="103"/>
      <c r="F19" s="103"/>
      <c r="G19" s="103"/>
      <c r="H19" s="103"/>
      <c r="I19" s="103" t="s">
        <v>49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5"/>
      <c r="BZ19" s="103"/>
      <c r="CA19" s="103"/>
      <c r="CB19" s="103"/>
      <c r="CC19" s="106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2:94" s="51" customFormat="1" ht="18.75" customHeight="1">
      <c r="B20" s="50"/>
      <c r="C20" s="103"/>
      <c r="D20" s="104"/>
      <c r="E20" s="103"/>
      <c r="F20" s="103"/>
      <c r="G20" s="103"/>
      <c r="H20" s="103"/>
      <c r="I20" s="103" t="s">
        <v>50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5"/>
      <c r="BZ20" s="103"/>
      <c r="CA20" s="103"/>
      <c r="CB20" s="103"/>
      <c r="CC20" s="106"/>
      <c r="CG20" s="29"/>
      <c r="CH20" s="29"/>
      <c r="CI20" s="29"/>
      <c r="CJ20" s="29"/>
      <c r="CK20" s="29"/>
      <c r="CL20" s="29"/>
      <c r="CM20" s="29"/>
      <c r="CN20" s="29"/>
      <c r="CO20" s="29"/>
      <c r="CP20" s="29"/>
    </row>
    <row r="21" spans="2:94" s="39" customFormat="1" ht="7.5" customHeight="1" thickBot="1">
      <c r="B21" s="55"/>
      <c r="C21" s="92"/>
      <c r="D21" s="107"/>
      <c r="E21" s="108"/>
      <c r="F21" s="108"/>
      <c r="G21" s="108"/>
      <c r="H21" s="109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10"/>
      <c r="BZ21" s="92"/>
      <c r="CA21" s="92"/>
      <c r="CB21" s="92"/>
      <c r="CC21" s="111"/>
      <c r="CG21" s="29"/>
      <c r="CH21" s="29"/>
      <c r="CI21" s="29"/>
      <c r="CJ21" s="29"/>
      <c r="CK21" s="29"/>
      <c r="CL21" s="29"/>
      <c r="CM21" s="29"/>
      <c r="CN21" s="29"/>
      <c r="CO21" s="29"/>
      <c r="CP21" s="29"/>
    </row>
    <row r="22" spans="2:81" ht="9" customHeight="1" thickBot="1">
      <c r="B22" s="33"/>
      <c r="C22" s="87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8"/>
    </row>
    <row r="23" spans="2:81" ht="18.75" customHeight="1" thickBot="1">
      <c r="B23" s="33"/>
      <c r="C23" s="87"/>
      <c r="D23" s="492" t="s">
        <v>51</v>
      </c>
      <c r="E23" s="493"/>
      <c r="F23" s="422" t="s">
        <v>52</v>
      </c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4"/>
      <c r="S23" s="393">
        <v>1</v>
      </c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5"/>
      <c r="AE23" s="393">
        <v>2</v>
      </c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5"/>
      <c r="AQ23" s="393">
        <v>3</v>
      </c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5"/>
      <c r="BC23" s="393">
        <v>4</v>
      </c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5"/>
      <c r="BO23" s="393">
        <v>5</v>
      </c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5"/>
      <c r="CA23" s="87"/>
      <c r="CB23" s="87"/>
      <c r="CC23" s="88"/>
    </row>
    <row r="24" spans="2:81" ht="18.75" customHeight="1">
      <c r="B24" s="33"/>
      <c r="C24" s="87"/>
      <c r="D24" s="494"/>
      <c r="E24" s="495"/>
      <c r="F24" s="425" t="s">
        <v>53</v>
      </c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7"/>
      <c r="S24" s="440">
        <f>TRIM(AW6)</f>
      </c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2"/>
      <c r="AE24" s="390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2"/>
      <c r="AQ24" s="396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8"/>
      <c r="BC24" s="390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2"/>
      <c r="BO24" s="390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2"/>
      <c r="CA24" s="87"/>
      <c r="CB24" s="87"/>
      <c r="CC24" s="88"/>
    </row>
    <row r="25" spans="2:81" ht="18.75" customHeight="1">
      <c r="B25" s="33"/>
      <c r="C25" s="87"/>
      <c r="D25" s="494"/>
      <c r="E25" s="495"/>
      <c r="F25" s="407" t="s">
        <v>54</v>
      </c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8"/>
      <c r="S25" s="413">
        <f>TRIM(AW7)</f>
      </c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  <c r="AE25" s="431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3"/>
      <c r="AQ25" s="431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3"/>
      <c r="BC25" s="431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3"/>
      <c r="BO25" s="431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3"/>
      <c r="CA25" s="87"/>
      <c r="CB25" s="87"/>
      <c r="CC25" s="88"/>
    </row>
    <row r="26" spans="2:81" ht="18.75" customHeight="1">
      <c r="B26" s="33"/>
      <c r="C26" s="87"/>
      <c r="D26" s="494"/>
      <c r="E26" s="495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10"/>
      <c r="S26" s="416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8"/>
      <c r="AE26" s="434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6"/>
      <c r="AQ26" s="434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6"/>
      <c r="BC26" s="434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6"/>
      <c r="BO26" s="434"/>
      <c r="BP26" s="435"/>
      <c r="BQ26" s="435"/>
      <c r="BR26" s="435"/>
      <c r="BS26" s="435"/>
      <c r="BT26" s="435"/>
      <c r="BU26" s="435"/>
      <c r="BV26" s="435"/>
      <c r="BW26" s="435"/>
      <c r="BX26" s="435"/>
      <c r="BY26" s="435"/>
      <c r="BZ26" s="436"/>
      <c r="CA26" s="87"/>
      <c r="CB26" s="87"/>
      <c r="CC26" s="88"/>
    </row>
    <row r="27" spans="2:81" ht="18.75" customHeight="1">
      <c r="B27" s="33"/>
      <c r="C27" s="87"/>
      <c r="D27" s="494"/>
      <c r="E27" s="495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2"/>
      <c r="S27" s="419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1"/>
      <c r="AE27" s="437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9"/>
      <c r="AQ27" s="437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9"/>
      <c r="BC27" s="437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9"/>
      <c r="BO27" s="437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9"/>
      <c r="CA27" s="87"/>
      <c r="CB27" s="87"/>
      <c r="CC27" s="88"/>
    </row>
    <row r="28" spans="2:81" ht="19.5" customHeight="1">
      <c r="B28" s="33"/>
      <c r="C28" s="87"/>
      <c r="D28" s="494"/>
      <c r="E28" s="495"/>
      <c r="F28" s="428" t="s">
        <v>13</v>
      </c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30"/>
      <c r="S28" s="379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1"/>
      <c r="AE28" s="379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1"/>
      <c r="AQ28" s="379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1"/>
      <c r="BC28" s="379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1"/>
      <c r="BO28" s="379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1"/>
      <c r="CA28" s="87"/>
      <c r="CB28" s="87"/>
      <c r="CC28" s="88"/>
    </row>
    <row r="29" spans="2:81" ht="19.5" customHeight="1" thickBot="1">
      <c r="B29" s="33"/>
      <c r="C29" s="87"/>
      <c r="D29" s="494"/>
      <c r="E29" s="495"/>
      <c r="F29" s="428" t="s">
        <v>55</v>
      </c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30"/>
      <c r="S29" s="382">
        <f>MIN($U$14,ROUNDDOWN(S28*0.1,0))</f>
        <v>0</v>
      </c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4"/>
      <c r="AE29" s="382">
        <f>MIN($U$14,ROUNDDOWN(AE28*0.1,0))</f>
        <v>0</v>
      </c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4"/>
      <c r="AQ29" s="382">
        <f>MIN($U$14,ROUNDDOWN(AQ28*0.1,0))</f>
        <v>0</v>
      </c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4"/>
      <c r="BC29" s="382">
        <f>MIN($U$14,ROUNDDOWN(BC28*0.1,0))</f>
        <v>0</v>
      </c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4"/>
      <c r="BO29" s="382">
        <f>MIN($U$14,ROUNDDOWN(BO28*0.1,0))</f>
        <v>0</v>
      </c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4"/>
      <c r="CA29" s="87"/>
      <c r="CB29" s="87"/>
      <c r="CC29" s="88"/>
    </row>
    <row r="30" spans="2:81" ht="19.5" customHeight="1" thickBot="1">
      <c r="B30" s="33"/>
      <c r="C30" s="87"/>
      <c r="D30" s="496"/>
      <c r="E30" s="497"/>
      <c r="F30" s="498" t="s">
        <v>56</v>
      </c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500"/>
      <c r="S30" s="404">
        <f>MIN(U14,S29)</f>
        <v>0</v>
      </c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6"/>
      <c r="AE30" s="404">
        <f>MIN($U$14-$S$30,AE29)</f>
        <v>0</v>
      </c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6"/>
      <c r="AQ30" s="404">
        <f>MIN($U$14-$S$30-$AE$30,AQ29)</f>
        <v>0</v>
      </c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6"/>
      <c r="BC30" s="404">
        <f>MIN($U$14-$S$30-$AE$30-$AQ$30,BC29)</f>
        <v>0</v>
      </c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6"/>
      <c r="BO30" s="404">
        <f>MIN($U$14-$S$30-$AE$30-$AQ$30-$BC$30,BO29)</f>
        <v>0</v>
      </c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6"/>
      <c r="CA30" s="87"/>
      <c r="CB30" s="87"/>
      <c r="CC30" s="88"/>
    </row>
    <row r="31" spans="2:81" ht="9" customHeight="1" thickBot="1">
      <c r="B31" s="33"/>
      <c r="C31" s="87"/>
      <c r="D31" s="113"/>
      <c r="E31" s="113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87"/>
      <c r="CB31" s="87"/>
      <c r="CC31" s="88"/>
    </row>
    <row r="32" spans="2:81" ht="18.75" customHeight="1" thickBot="1">
      <c r="B32" s="33"/>
      <c r="C32" s="87"/>
      <c r="D32" s="492" t="s">
        <v>51</v>
      </c>
      <c r="E32" s="493"/>
      <c r="F32" s="422" t="s">
        <v>52</v>
      </c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393">
        <v>6</v>
      </c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5"/>
      <c r="AE32" s="393">
        <v>7</v>
      </c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5"/>
      <c r="AQ32" s="393">
        <v>8</v>
      </c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5"/>
      <c r="BC32" s="393">
        <v>9</v>
      </c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5"/>
      <c r="BO32" s="502" t="s">
        <v>57</v>
      </c>
      <c r="BP32" s="503"/>
      <c r="BQ32" s="503"/>
      <c r="BR32" s="503"/>
      <c r="BS32" s="503"/>
      <c r="BT32" s="503"/>
      <c r="BU32" s="503"/>
      <c r="BV32" s="503"/>
      <c r="BW32" s="503"/>
      <c r="BX32" s="503"/>
      <c r="BY32" s="503"/>
      <c r="BZ32" s="504"/>
      <c r="CA32" s="87"/>
      <c r="CB32" s="87"/>
      <c r="CC32" s="88"/>
    </row>
    <row r="33" spans="2:81" ht="18.75" customHeight="1">
      <c r="B33" s="33"/>
      <c r="C33" s="87"/>
      <c r="D33" s="494"/>
      <c r="E33" s="495"/>
      <c r="F33" s="425" t="s">
        <v>53</v>
      </c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501"/>
      <c r="S33" s="390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2"/>
      <c r="AE33" s="396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8"/>
      <c r="AQ33" s="390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2"/>
      <c r="BC33" s="396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8"/>
      <c r="BO33" s="505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7"/>
      <c r="CA33" s="87"/>
      <c r="CB33" s="87"/>
      <c r="CC33" s="88"/>
    </row>
    <row r="34" spans="2:81" ht="18.75" customHeight="1">
      <c r="B34" s="33"/>
      <c r="C34" s="87"/>
      <c r="D34" s="494"/>
      <c r="E34" s="495"/>
      <c r="F34" s="407" t="s">
        <v>54</v>
      </c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31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3"/>
      <c r="AE34" s="431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3"/>
      <c r="AQ34" s="431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3"/>
      <c r="BC34" s="431"/>
      <c r="BD34" s="432"/>
      <c r="BE34" s="432"/>
      <c r="BF34" s="432"/>
      <c r="BG34" s="432"/>
      <c r="BH34" s="432"/>
      <c r="BI34" s="432"/>
      <c r="BJ34" s="432"/>
      <c r="BK34" s="432"/>
      <c r="BL34" s="432"/>
      <c r="BM34" s="432"/>
      <c r="BN34" s="433"/>
      <c r="BO34" s="505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7"/>
      <c r="CA34" s="87"/>
      <c r="CB34" s="87"/>
      <c r="CC34" s="88"/>
    </row>
    <row r="35" spans="2:81" ht="18.75" customHeight="1">
      <c r="B35" s="33"/>
      <c r="C35" s="87"/>
      <c r="D35" s="494"/>
      <c r="E35" s="495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34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6"/>
      <c r="AE35" s="434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6"/>
      <c r="AQ35" s="434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6"/>
      <c r="BC35" s="434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6"/>
      <c r="BO35" s="505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7"/>
      <c r="CA35" s="87"/>
      <c r="CB35" s="87"/>
      <c r="CC35" s="88"/>
    </row>
    <row r="36" spans="2:81" ht="18.75" customHeight="1" thickBot="1">
      <c r="B36" s="33"/>
      <c r="C36" s="87"/>
      <c r="D36" s="494"/>
      <c r="E36" s="495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37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9"/>
      <c r="AE36" s="437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9"/>
      <c r="AQ36" s="437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9"/>
      <c r="BC36" s="437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9"/>
      <c r="BO36" s="508"/>
      <c r="BP36" s="509"/>
      <c r="BQ36" s="509"/>
      <c r="BR36" s="509"/>
      <c r="BS36" s="509"/>
      <c r="BT36" s="509"/>
      <c r="BU36" s="509"/>
      <c r="BV36" s="509"/>
      <c r="BW36" s="509"/>
      <c r="BX36" s="509"/>
      <c r="BY36" s="509"/>
      <c r="BZ36" s="510"/>
      <c r="CA36" s="87"/>
      <c r="CB36" s="87"/>
      <c r="CC36" s="88"/>
    </row>
    <row r="37" spans="2:81" ht="19.5" customHeight="1">
      <c r="B37" s="33"/>
      <c r="C37" s="87"/>
      <c r="D37" s="494"/>
      <c r="E37" s="495"/>
      <c r="F37" s="428" t="s">
        <v>13</v>
      </c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30"/>
      <c r="S37" s="379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1"/>
      <c r="AE37" s="379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1"/>
      <c r="AQ37" s="379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1"/>
      <c r="BC37" s="379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1"/>
      <c r="BO37" s="511">
        <f>SUM(S28:BZ28,S37:BN37)</f>
        <v>0</v>
      </c>
      <c r="BP37" s="512"/>
      <c r="BQ37" s="513"/>
      <c r="BR37" s="513"/>
      <c r="BS37" s="513"/>
      <c r="BT37" s="513"/>
      <c r="BU37" s="513"/>
      <c r="BV37" s="513"/>
      <c r="BW37" s="513"/>
      <c r="BX37" s="513"/>
      <c r="BY37" s="513"/>
      <c r="BZ37" s="514"/>
      <c r="CA37" s="87"/>
      <c r="CB37" s="87"/>
      <c r="CC37" s="88"/>
    </row>
    <row r="38" spans="2:81" ht="19.5" customHeight="1" thickBot="1">
      <c r="B38" s="33"/>
      <c r="C38" s="87"/>
      <c r="D38" s="494"/>
      <c r="E38" s="495"/>
      <c r="F38" s="428" t="s">
        <v>55</v>
      </c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30"/>
      <c r="S38" s="382">
        <f>MIN($U$14,ROUNDDOWN(S37*0.1,0))</f>
        <v>0</v>
      </c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4"/>
      <c r="AE38" s="382">
        <f>MIN($U$14,ROUNDDOWN(AE37*0.1,0))</f>
        <v>0</v>
      </c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4"/>
      <c r="AQ38" s="382">
        <f>MIN($U$14,ROUNDDOWN(AQ37*0.1,0))</f>
        <v>0</v>
      </c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4"/>
      <c r="BC38" s="382">
        <f>MIN($U$14,ROUNDDOWN(BC37*0.1,0))</f>
        <v>0</v>
      </c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4"/>
      <c r="BO38" s="400">
        <f>SUM(S29:BZ29,S38:BN38)</f>
        <v>0</v>
      </c>
      <c r="BP38" s="401"/>
      <c r="BQ38" s="402"/>
      <c r="BR38" s="402"/>
      <c r="BS38" s="402"/>
      <c r="BT38" s="402"/>
      <c r="BU38" s="402"/>
      <c r="BV38" s="402"/>
      <c r="BW38" s="402"/>
      <c r="BX38" s="402"/>
      <c r="BY38" s="402"/>
      <c r="BZ38" s="403"/>
      <c r="CA38" s="87"/>
      <c r="CB38" s="87"/>
      <c r="CC38" s="88"/>
    </row>
    <row r="39" spans="2:81" ht="19.5" customHeight="1" thickBot="1">
      <c r="B39" s="33"/>
      <c r="C39" s="87"/>
      <c r="D39" s="496"/>
      <c r="E39" s="497"/>
      <c r="F39" s="498" t="s">
        <v>56</v>
      </c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500"/>
      <c r="S39" s="404">
        <f>MIN($U$14-$S$30-$AE$30-$AQ$30-$BC$30-$BO$30,S38)</f>
        <v>0</v>
      </c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6"/>
      <c r="AE39" s="404">
        <f>MIN($U$14-$S$30-$AE$30-$AQ$30-$BC$30-$BO$30-$S$39,AE38)</f>
        <v>0</v>
      </c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6"/>
      <c r="AQ39" s="404">
        <f>MIN($U$14-$S$30-$AE$30-$AQ$30-$BC$30-$BO$30-$S$39-$AE$39,AQ38)</f>
        <v>0</v>
      </c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6"/>
      <c r="BC39" s="404">
        <f>MIN($U$14-$S$30-$AE$30-$AQ$30-$BC$30-$BO$30-$S$39-$AE$39-$AQ$39,BC38)</f>
        <v>0</v>
      </c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6"/>
      <c r="BO39" s="400">
        <f>SUM(S30:BZ30,S39:BN39)</f>
        <v>0</v>
      </c>
      <c r="BP39" s="401"/>
      <c r="BQ39" s="402"/>
      <c r="BR39" s="402"/>
      <c r="BS39" s="402"/>
      <c r="BT39" s="402"/>
      <c r="BU39" s="402"/>
      <c r="BV39" s="402"/>
      <c r="BW39" s="402"/>
      <c r="BX39" s="402"/>
      <c r="BY39" s="402"/>
      <c r="BZ39" s="403"/>
      <c r="CA39" s="87"/>
      <c r="CB39" s="87"/>
      <c r="CC39" s="88"/>
    </row>
    <row r="40" spans="2:81" ht="18.75" customHeight="1">
      <c r="B40" s="33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8"/>
    </row>
    <row r="41" spans="2:81" ht="18.75" customHeight="1">
      <c r="B41" s="33"/>
      <c r="CC41" s="34"/>
    </row>
    <row r="42" spans="2:81" ht="18.75" customHeight="1">
      <c r="B42" s="33"/>
      <c r="CC42" s="34"/>
    </row>
    <row r="43" spans="2:81" ht="18.75" customHeight="1">
      <c r="B43" s="33"/>
      <c r="CC43" s="34"/>
    </row>
    <row r="44" spans="2:81" ht="18.75" customHeigh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6"/>
    </row>
  </sheetData>
  <sheetProtection sheet="1" formatCells="0" formatColumns="0" formatRows="0" selectLockedCells="1"/>
  <mergeCells count="98">
    <mergeCell ref="BH4:BM4"/>
    <mergeCell ref="BQ4:BV4"/>
    <mergeCell ref="BC4:BG4"/>
    <mergeCell ref="BW4:BZ4"/>
    <mergeCell ref="BN4:BP4"/>
    <mergeCell ref="D14:T14"/>
    <mergeCell ref="U14:AD14"/>
    <mergeCell ref="AL6:AM12"/>
    <mergeCell ref="D9:P9"/>
    <mergeCell ref="Q9:AJ10"/>
    <mergeCell ref="BO32:BZ36"/>
    <mergeCell ref="BC32:BN32"/>
    <mergeCell ref="AQ32:BB32"/>
    <mergeCell ref="BO37:BZ37"/>
    <mergeCell ref="S34:AD36"/>
    <mergeCell ref="S37:AD37"/>
    <mergeCell ref="AE37:AP37"/>
    <mergeCell ref="AQ37:BB37"/>
    <mergeCell ref="BC37:BN37"/>
    <mergeCell ref="BC33:BN33"/>
    <mergeCell ref="D23:E30"/>
    <mergeCell ref="F38:R38"/>
    <mergeCell ref="F39:R39"/>
    <mergeCell ref="F28:R28"/>
    <mergeCell ref="F34:R36"/>
    <mergeCell ref="F37:R37"/>
    <mergeCell ref="F30:R30"/>
    <mergeCell ref="D32:E39"/>
    <mergeCell ref="F32:R32"/>
    <mergeCell ref="F33:R33"/>
    <mergeCell ref="D12:P12"/>
    <mergeCell ref="AN6:AV6"/>
    <mergeCell ref="D6:P6"/>
    <mergeCell ref="D7:P8"/>
    <mergeCell ref="Q7:AJ8"/>
    <mergeCell ref="Q11:AJ12"/>
    <mergeCell ref="AN7:AV12"/>
    <mergeCell ref="D10:P10"/>
    <mergeCell ref="D11:P11"/>
    <mergeCell ref="BO28:BZ28"/>
    <mergeCell ref="CG10:CP10"/>
    <mergeCell ref="BC25:BN27"/>
    <mergeCell ref="BO25:BZ27"/>
    <mergeCell ref="AW7:BZ12"/>
    <mergeCell ref="BC23:BN23"/>
    <mergeCell ref="AQ25:BB27"/>
    <mergeCell ref="BC28:BN28"/>
    <mergeCell ref="BC24:BN24"/>
    <mergeCell ref="AQ28:BB28"/>
    <mergeCell ref="BO29:BZ29"/>
    <mergeCell ref="AQ30:BB30"/>
    <mergeCell ref="BC30:BN30"/>
    <mergeCell ref="BO30:BZ30"/>
    <mergeCell ref="AE29:AP29"/>
    <mergeCell ref="AQ29:BB29"/>
    <mergeCell ref="AQ33:BB33"/>
    <mergeCell ref="AQ34:BB36"/>
    <mergeCell ref="AE34:AP36"/>
    <mergeCell ref="BC34:BN36"/>
    <mergeCell ref="AE33:AP33"/>
    <mergeCell ref="AE28:AP28"/>
    <mergeCell ref="BC29:BN29"/>
    <mergeCell ref="AE25:AP27"/>
    <mergeCell ref="AE32:AP32"/>
    <mergeCell ref="S38:AD38"/>
    <mergeCell ref="AE23:AP23"/>
    <mergeCell ref="S24:AD24"/>
    <mergeCell ref="AE24:AP24"/>
    <mergeCell ref="S30:AD30"/>
    <mergeCell ref="AE30:AP30"/>
    <mergeCell ref="S33:AD33"/>
    <mergeCell ref="F25:R27"/>
    <mergeCell ref="S25:AD27"/>
    <mergeCell ref="F23:R23"/>
    <mergeCell ref="S23:AD23"/>
    <mergeCell ref="F24:R24"/>
    <mergeCell ref="S32:AD32"/>
    <mergeCell ref="F29:R29"/>
    <mergeCell ref="D2:BZ2"/>
    <mergeCell ref="BO39:BZ39"/>
    <mergeCell ref="BC39:BN39"/>
    <mergeCell ref="AQ39:BB39"/>
    <mergeCell ref="AE39:AP39"/>
    <mergeCell ref="S39:AD39"/>
    <mergeCell ref="BC38:BN38"/>
    <mergeCell ref="BO38:BZ38"/>
    <mergeCell ref="AQ38:BB38"/>
    <mergeCell ref="AE38:AP38"/>
    <mergeCell ref="AW6:BZ6"/>
    <mergeCell ref="Q6:AJ6"/>
    <mergeCell ref="S28:AD28"/>
    <mergeCell ref="S29:AD29"/>
    <mergeCell ref="D16:AB16"/>
    <mergeCell ref="AC16:AF16"/>
    <mergeCell ref="BO24:BZ24"/>
    <mergeCell ref="BO23:BZ23"/>
    <mergeCell ref="AQ23:BB23"/>
    <mergeCell ref="AQ24:BB2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showGridLines="0" zoomScale="75" zoomScaleNormal="75" zoomScaleSheetLayoutView="75" zoomScalePageLayoutView="0" workbookViewId="0" topLeftCell="A1">
      <selection activeCell="O38" sqref="O38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0" customWidth="1"/>
    <col min="4" max="4" width="6.125" style="10" customWidth="1"/>
    <col min="5" max="5" width="12.625" style="10" customWidth="1"/>
    <col min="6" max="6" width="13.50390625" style="10" customWidth="1"/>
    <col min="7" max="7" width="13.875" style="10" customWidth="1"/>
    <col min="8" max="8" width="12.50390625" style="10" customWidth="1"/>
    <col min="9" max="9" width="1.25" style="10" customWidth="1"/>
    <col min="10" max="10" width="13.25390625" style="10" customWidth="1"/>
    <col min="11" max="11" width="12.375" style="8" customWidth="1"/>
    <col min="12" max="12" width="1.12109375" style="8" customWidth="1"/>
    <col min="13" max="13" width="18.0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115" t="s">
        <v>85</v>
      </c>
      <c r="B1" s="116"/>
      <c r="C1" s="117"/>
      <c r="D1" s="117"/>
      <c r="E1" s="116"/>
      <c r="F1" s="116"/>
      <c r="G1" s="116"/>
      <c r="H1" s="116"/>
      <c r="I1" s="116"/>
      <c r="J1" s="118"/>
      <c r="K1" s="118"/>
      <c r="L1" s="118"/>
      <c r="M1" s="118"/>
      <c r="N1" s="118"/>
      <c r="O1" s="2"/>
      <c r="P1" s="3"/>
      <c r="Q1" s="2"/>
    </row>
    <row r="2" spans="1:17" ht="28.5" customHeight="1">
      <c r="A2" s="119"/>
      <c r="B2" s="591" t="s">
        <v>60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120"/>
      <c r="O2" s="24"/>
      <c r="P2" s="24"/>
      <c r="Q2" s="2"/>
    </row>
    <row r="3" spans="1:17" ht="28.5" customHeight="1">
      <c r="A3" s="120"/>
      <c r="B3" s="592" t="s">
        <v>83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121"/>
      <c r="O3" s="24"/>
      <c r="P3" s="24"/>
      <c r="Q3" s="2"/>
    </row>
    <row r="4" spans="1:16" s="68" customFormat="1" ht="28.5" customHeight="1">
      <c r="A4" s="122"/>
      <c r="B4" s="122"/>
      <c r="C4" s="122"/>
      <c r="D4" s="122"/>
      <c r="E4" s="214" t="s">
        <v>89</v>
      </c>
      <c r="F4" s="123">
        <f>TRIM('管理結果票'!BH4)</f>
      </c>
      <c r="G4" s="124" t="s">
        <v>63</v>
      </c>
      <c r="H4" s="123">
        <f>TRIM('管理結果票'!BQ4)</f>
      </c>
      <c r="I4" s="122" t="s">
        <v>64</v>
      </c>
      <c r="J4" s="122"/>
      <c r="K4" s="122"/>
      <c r="L4" s="122"/>
      <c r="M4" s="122"/>
      <c r="N4" s="122"/>
      <c r="O4" s="67"/>
      <c r="P4" s="67"/>
    </row>
    <row r="5" spans="1:17" ht="15.75" customHeight="1">
      <c r="A5" s="118"/>
      <c r="B5" s="116"/>
      <c r="C5" s="116"/>
      <c r="D5" s="116"/>
      <c r="E5" s="116"/>
      <c r="F5" s="116"/>
      <c r="G5" s="116"/>
      <c r="H5" s="116"/>
      <c r="I5" s="116"/>
      <c r="J5" s="118"/>
      <c r="K5" s="118"/>
      <c r="L5" s="118"/>
      <c r="M5" s="118"/>
      <c r="N5" s="118"/>
      <c r="O5" s="2"/>
      <c r="P5" s="3"/>
      <c r="Q5" s="2"/>
    </row>
    <row r="6" spans="1:17" s="5" customFormat="1" ht="36" customHeight="1">
      <c r="A6" s="125"/>
      <c r="B6" s="565" t="s">
        <v>12</v>
      </c>
      <c r="C6" s="566"/>
      <c r="D6" s="600" t="str">
        <f>TRIM('管理結果票'!Q6)</f>
        <v>131181</v>
      </c>
      <c r="E6" s="600"/>
      <c r="F6" s="600"/>
      <c r="G6" s="125"/>
      <c r="H6" s="588" t="s">
        <v>1</v>
      </c>
      <c r="I6" s="588"/>
      <c r="J6" s="588"/>
      <c r="K6" s="572">
        <f>TRIM('管理結果票'!AW6)</f>
      </c>
      <c r="L6" s="573"/>
      <c r="M6" s="573"/>
      <c r="N6" s="126"/>
      <c r="O6" s="25"/>
      <c r="P6" s="4"/>
      <c r="Q6" s="4"/>
    </row>
    <row r="7" spans="1:17" s="5" customFormat="1" ht="42.75" customHeight="1">
      <c r="A7" s="125"/>
      <c r="B7" s="565" t="s">
        <v>0</v>
      </c>
      <c r="C7" s="566"/>
      <c r="D7" s="545">
        <f>TRIM('管理結果票'!Q7)</f>
      </c>
      <c r="E7" s="546"/>
      <c r="F7" s="547"/>
      <c r="G7" s="125"/>
      <c r="H7" s="589" t="s">
        <v>11</v>
      </c>
      <c r="I7" s="590"/>
      <c r="J7" s="590"/>
      <c r="K7" s="601">
        <f>TRIM('管理結果票'!AW7)</f>
      </c>
      <c r="L7" s="602"/>
      <c r="M7" s="603"/>
      <c r="N7" s="127"/>
      <c r="O7" s="26"/>
      <c r="P7" s="4"/>
      <c r="Q7" s="4"/>
    </row>
    <row r="8" spans="1:17" s="5" customFormat="1" ht="34.5" customHeight="1">
      <c r="A8" s="125"/>
      <c r="B8" s="537" t="s">
        <v>2</v>
      </c>
      <c r="C8" s="538"/>
      <c r="D8" s="545">
        <f>TRIM('管理結果票'!Q9)</f>
      </c>
      <c r="E8" s="546"/>
      <c r="F8" s="547"/>
      <c r="G8" s="125"/>
      <c r="H8" s="604" t="s">
        <v>4</v>
      </c>
      <c r="I8" s="604"/>
      <c r="J8" s="604"/>
      <c r="K8" s="574"/>
      <c r="L8" s="575"/>
      <c r="M8" s="576"/>
      <c r="N8" s="128"/>
      <c r="O8" s="11"/>
      <c r="P8" s="4"/>
      <c r="Q8" s="4"/>
    </row>
    <row r="9" spans="1:17" s="7" customFormat="1" ht="38.25" customHeight="1">
      <c r="A9" s="129"/>
      <c r="B9" s="537" t="s">
        <v>3</v>
      </c>
      <c r="C9" s="538"/>
      <c r="D9" s="545">
        <f>TRIM('管理結果票'!Q11)</f>
      </c>
      <c r="E9" s="546"/>
      <c r="F9" s="547"/>
      <c r="G9" s="129"/>
      <c r="H9" s="604"/>
      <c r="I9" s="604"/>
      <c r="J9" s="604"/>
      <c r="K9" s="577"/>
      <c r="L9" s="578"/>
      <c r="M9" s="579"/>
      <c r="N9" s="128"/>
      <c r="O9" s="11"/>
      <c r="P9" s="6"/>
      <c r="Q9" s="6"/>
    </row>
    <row r="10" spans="1:17" s="7" customFormat="1" ht="19.5" customHeight="1">
      <c r="A10" s="129"/>
      <c r="B10" s="554" t="s">
        <v>5</v>
      </c>
      <c r="C10" s="555"/>
      <c r="D10" s="596">
        <f>'管理結果票'!U14</f>
        <v>37200</v>
      </c>
      <c r="E10" s="597"/>
      <c r="F10" s="550" t="s">
        <v>34</v>
      </c>
      <c r="G10" s="593" t="s">
        <v>61</v>
      </c>
      <c r="H10" s="604"/>
      <c r="I10" s="604"/>
      <c r="J10" s="604"/>
      <c r="K10" s="580"/>
      <c r="L10" s="581"/>
      <c r="M10" s="582"/>
      <c r="N10" s="128"/>
      <c r="O10" s="11"/>
      <c r="P10" s="6"/>
      <c r="Q10" s="6"/>
    </row>
    <row r="11" spans="1:17" s="7" customFormat="1" ht="18" customHeight="1">
      <c r="A11" s="129"/>
      <c r="B11" s="556"/>
      <c r="C11" s="557"/>
      <c r="D11" s="598"/>
      <c r="E11" s="599"/>
      <c r="F11" s="551"/>
      <c r="G11" s="594"/>
      <c r="H11" s="604"/>
      <c r="I11" s="604"/>
      <c r="J11" s="604"/>
      <c r="K11" s="583"/>
      <c r="L11" s="584"/>
      <c r="M11" s="585"/>
      <c r="N11" s="128"/>
      <c r="O11" s="11"/>
      <c r="P11" s="6"/>
      <c r="Q11" s="6"/>
    </row>
    <row r="12" spans="1:19" s="7" customFormat="1" ht="14.25" customHeight="1">
      <c r="A12" s="129"/>
      <c r="B12" s="130"/>
      <c r="C12" s="130"/>
      <c r="D12" s="130"/>
      <c r="E12" s="571"/>
      <c r="F12" s="571"/>
      <c r="G12" s="571"/>
      <c r="H12" s="130"/>
      <c r="I12" s="130"/>
      <c r="J12" s="132"/>
      <c r="K12" s="132"/>
      <c r="L12" s="132"/>
      <c r="M12" s="133"/>
      <c r="N12" s="133"/>
      <c r="O12" s="11"/>
      <c r="P12" s="11"/>
      <c r="Q12" s="11"/>
      <c r="R12" s="6"/>
      <c r="S12" s="6"/>
    </row>
    <row r="13" spans="1:19" s="7" customFormat="1" ht="32.25" customHeight="1">
      <c r="A13" s="129"/>
      <c r="B13" s="595" t="s">
        <v>30</v>
      </c>
      <c r="C13" s="595"/>
      <c r="D13" s="595"/>
      <c r="E13" s="134">
        <f>'管理結果票'!AC16</f>
        <v>0</v>
      </c>
      <c r="F13" s="131"/>
      <c r="G13" s="131"/>
      <c r="H13" s="130"/>
      <c r="I13" s="130"/>
      <c r="J13" s="132"/>
      <c r="K13" s="132"/>
      <c r="L13" s="132"/>
      <c r="M13" s="133"/>
      <c r="N13" s="133"/>
      <c r="O13" s="11"/>
      <c r="P13" s="11"/>
      <c r="Q13" s="11"/>
      <c r="R13" s="6"/>
      <c r="S13" s="6"/>
    </row>
    <row r="14" spans="1:19" s="7" customFormat="1" ht="19.5" customHeight="1">
      <c r="A14" s="129"/>
      <c r="B14" s="135"/>
      <c r="C14" s="136" t="s">
        <v>31</v>
      </c>
      <c r="D14" s="137"/>
      <c r="E14" s="137"/>
      <c r="F14" s="137"/>
      <c r="G14" s="137"/>
      <c r="H14" s="137"/>
      <c r="I14" s="137"/>
      <c r="J14" s="138"/>
      <c r="K14" s="138"/>
      <c r="L14" s="138"/>
      <c r="M14" s="139"/>
      <c r="N14" s="133"/>
      <c r="O14" s="11"/>
      <c r="P14" s="11"/>
      <c r="Q14" s="11"/>
      <c r="R14" s="6"/>
      <c r="S14" s="6"/>
    </row>
    <row r="15" spans="1:19" s="7" customFormat="1" ht="19.5" customHeight="1">
      <c r="A15" s="129"/>
      <c r="B15" s="140"/>
      <c r="C15" s="141" t="s">
        <v>32</v>
      </c>
      <c r="D15" s="131"/>
      <c r="E15" s="131"/>
      <c r="F15" s="131"/>
      <c r="G15" s="131"/>
      <c r="H15" s="131"/>
      <c r="I15" s="131"/>
      <c r="J15" s="132"/>
      <c r="K15" s="132"/>
      <c r="L15" s="132"/>
      <c r="M15" s="142"/>
      <c r="N15" s="133"/>
      <c r="O15" s="11"/>
      <c r="P15" s="11"/>
      <c r="Q15" s="11"/>
      <c r="R15" s="6"/>
      <c r="S15" s="6"/>
    </row>
    <row r="16" spans="1:19" s="7" customFormat="1" ht="19.5" customHeight="1">
      <c r="A16" s="129"/>
      <c r="B16" s="143"/>
      <c r="C16" s="144" t="s">
        <v>33</v>
      </c>
      <c r="D16" s="145"/>
      <c r="E16" s="145"/>
      <c r="F16" s="145"/>
      <c r="G16" s="145"/>
      <c r="H16" s="145"/>
      <c r="I16" s="145"/>
      <c r="J16" s="146"/>
      <c r="K16" s="146"/>
      <c r="L16" s="146"/>
      <c r="M16" s="147"/>
      <c r="N16" s="133"/>
      <c r="O16" s="11"/>
      <c r="P16" s="11"/>
      <c r="Q16" s="11"/>
      <c r="R16" s="6"/>
      <c r="S16" s="6"/>
    </row>
    <row r="17" spans="1:19" s="7" customFormat="1" ht="9.75" customHeight="1">
      <c r="A17" s="129"/>
      <c r="B17" s="130"/>
      <c r="C17" s="148"/>
      <c r="D17" s="130"/>
      <c r="E17" s="131"/>
      <c r="F17" s="131"/>
      <c r="G17" s="131"/>
      <c r="H17" s="130"/>
      <c r="I17" s="130"/>
      <c r="J17" s="132"/>
      <c r="K17" s="132"/>
      <c r="L17" s="132"/>
      <c r="M17" s="133"/>
      <c r="N17" s="133"/>
      <c r="O17" s="11"/>
      <c r="P17" s="11"/>
      <c r="Q17" s="11"/>
      <c r="R17" s="6"/>
      <c r="S17" s="6"/>
    </row>
    <row r="18" spans="1:20" ht="135" customHeight="1">
      <c r="A18" s="118"/>
      <c r="B18" s="552" t="s">
        <v>92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13"/>
      <c r="P18" s="13"/>
      <c r="Q18" s="13"/>
      <c r="T18" s="8"/>
    </row>
    <row r="19" spans="1:20" ht="51" customHeight="1">
      <c r="A19" s="118"/>
      <c r="B19" s="552" t="s">
        <v>91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149"/>
      <c r="O19" s="19"/>
      <c r="P19" s="19"/>
      <c r="Q19" s="13"/>
      <c r="T19" s="8"/>
    </row>
    <row r="20" spans="1:20" ht="5.25" customHeight="1">
      <c r="A20" s="118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2"/>
      <c r="P20" s="12"/>
      <c r="Q20" s="13"/>
      <c r="T20" s="8"/>
    </row>
    <row r="21" spans="1:20" ht="70.5" customHeight="1" thickBot="1">
      <c r="A21" s="118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0"/>
      <c r="O21" s="12"/>
      <c r="P21" s="12"/>
      <c r="Q21" s="12"/>
      <c r="T21" s="8"/>
    </row>
    <row r="22" spans="1:20" ht="78.75" customHeight="1">
      <c r="A22" s="119"/>
      <c r="B22" s="152"/>
      <c r="C22" s="153" t="s">
        <v>6</v>
      </c>
      <c r="D22" s="561" t="s">
        <v>16</v>
      </c>
      <c r="E22" s="562"/>
      <c r="F22" s="154" t="s">
        <v>13</v>
      </c>
      <c r="G22" s="155" t="s">
        <v>14</v>
      </c>
      <c r="H22" s="155" t="s">
        <v>17</v>
      </c>
      <c r="I22" s="156"/>
      <c r="J22" s="157" t="s">
        <v>29</v>
      </c>
      <c r="K22" s="586" t="s">
        <v>28</v>
      </c>
      <c r="L22" s="587"/>
      <c r="M22" s="158" t="s">
        <v>15</v>
      </c>
      <c r="N22" s="159"/>
      <c r="O22" s="27"/>
      <c r="P22" s="27"/>
      <c r="Q22" s="20"/>
      <c r="R22" s="8"/>
      <c r="S22" s="8"/>
      <c r="T22" s="8"/>
    </row>
    <row r="23" spans="1:20" ht="16.5" customHeight="1" thickBot="1">
      <c r="A23" s="119"/>
      <c r="B23" s="160"/>
      <c r="C23" s="161"/>
      <c r="D23" s="569" t="s">
        <v>18</v>
      </c>
      <c r="E23" s="570"/>
      <c r="F23" s="162" t="s">
        <v>19</v>
      </c>
      <c r="G23" s="163" t="s">
        <v>20</v>
      </c>
      <c r="H23" s="163" t="s">
        <v>21</v>
      </c>
      <c r="I23" s="164"/>
      <c r="J23" s="165" t="s">
        <v>22</v>
      </c>
      <c r="K23" s="563" t="s">
        <v>58</v>
      </c>
      <c r="L23" s="564"/>
      <c r="M23" s="166" t="s">
        <v>23</v>
      </c>
      <c r="N23" s="167"/>
      <c r="O23" s="21"/>
      <c r="P23" s="14"/>
      <c r="Q23" s="20"/>
      <c r="R23" s="8"/>
      <c r="S23" s="8"/>
      <c r="T23" s="8"/>
    </row>
    <row r="24" spans="1:20" ht="30" customHeight="1">
      <c r="A24" s="119"/>
      <c r="B24" s="558">
        <f>TRIM('管理結果票'!S25)</f>
      </c>
      <c r="C24" s="559"/>
      <c r="D24" s="539">
        <f aca="true" t="shared" si="0" ref="D24:D33">IF(B24="","",$D$10)</f>
      </c>
      <c r="E24" s="540"/>
      <c r="F24" s="168">
        <f>'管理結果票'!S28</f>
        <v>0</v>
      </c>
      <c r="G24" s="169">
        <f aca="true" t="shared" si="1" ref="G24:G33">ROUNDDOWN(SUM(F24:F24)*0.03,0)</f>
        <v>0</v>
      </c>
      <c r="H24" s="169">
        <f>MIN(D24,G24)</f>
        <v>0</v>
      </c>
      <c r="I24" s="170"/>
      <c r="J24" s="171">
        <f>'管理結果票'!S30</f>
        <v>0</v>
      </c>
      <c r="K24" s="172">
        <f>IF($J$36-J24&gt;=0,J24,$J$36)</f>
        <v>0</v>
      </c>
      <c r="L24" s="173"/>
      <c r="M24" s="174">
        <f>IF(ISERROR(J24-K24)," ",J24-K24)</f>
        <v>0</v>
      </c>
      <c r="N24" s="175"/>
      <c r="O24" s="22"/>
      <c r="P24" s="14"/>
      <c r="Q24" s="20"/>
      <c r="R24" s="8"/>
      <c r="S24" s="8"/>
      <c r="T24" s="8"/>
    </row>
    <row r="25" spans="1:20" ht="30" customHeight="1">
      <c r="A25" s="119"/>
      <c r="B25" s="535">
        <f>TRIM('管理結果票'!AE25)</f>
      </c>
      <c r="C25" s="560"/>
      <c r="D25" s="539">
        <f t="shared" si="0"/>
      </c>
      <c r="E25" s="540"/>
      <c r="F25" s="176">
        <f>'管理結果票'!AE28</f>
        <v>0</v>
      </c>
      <c r="G25" s="177">
        <f t="shared" si="1"/>
        <v>0</v>
      </c>
      <c r="H25" s="177">
        <f>MIN(D25,G25)</f>
        <v>0</v>
      </c>
      <c r="I25" s="178"/>
      <c r="J25" s="179">
        <f>'管理結果票'!AE30</f>
        <v>0</v>
      </c>
      <c r="K25" s="180">
        <f>IF($J$36-K24-J25&gt;=0,J25,$J$36-K24)</f>
        <v>0</v>
      </c>
      <c r="L25" s="181"/>
      <c r="M25" s="182">
        <f aca="true" t="shared" si="2" ref="M25:M33">IF(ISERROR(J25-K25)," ",J25-K25)</f>
        <v>0</v>
      </c>
      <c r="N25" s="175"/>
      <c r="O25" s="23"/>
      <c r="P25" s="14"/>
      <c r="Q25" s="20"/>
      <c r="R25" s="8"/>
      <c r="S25" s="8"/>
      <c r="T25" s="8"/>
    </row>
    <row r="26" spans="1:20" ht="30" customHeight="1">
      <c r="A26" s="119"/>
      <c r="B26" s="535">
        <f>TRIM('管理結果票'!AQ25)</f>
      </c>
      <c r="C26" s="536"/>
      <c r="D26" s="539">
        <f t="shared" si="0"/>
      </c>
      <c r="E26" s="540"/>
      <c r="F26" s="176">
        <f>'管理結果票'!AQ28</f>
        <v>0</v>
      </c>
      <c r="G26" s="177">
        <f t="shared" si="1"/>
        <v>0</v>
      </c>
      <c r="H26" s="177">
        <f>MIN(D26,G26)</f>
        <v>0</v>
      </c>
      <c r="I26" s="178"/>
      <c r="J26" s="179">
        <f>'管理結果票'!AQ30</f>
        <v>0</v>
      </c>
      <c r="K26" s="180">
        <f>IF($J$36-$K$24-$K$25-J26&gt;=0,J26,$J$36-$K$24-$K$25)</f>
        <v>0</v>
      </c>
      <c r="L26" s="181"/>
      <c r="M26" s="182">
        <f t="shared" si="2"/>
        <v>0</v>
      </c>
      <c r="N26" s="175"/>
      <c r="O26" s="23"/>
      <c r="P26" s="14"/>
      <c r="Q26" s="20"/>
      <c r="R26" s="8"/>
      <c r="S26" s="8"/>
      <c r="T26" s="8"/>
    </row>
    <row r="27" spans="1:20" ht="30" customHeight="1">
      <c r="A27" s="119"/>
      <c r="B27" s="535">
        <f>TRIM('管理結果票'!BC25)</f>
      </c>
      <c r="C27" s="536"/>
      <c r="D27" s="539">
        <f t="shared" si="0"/>
      </c>
      <c r="E27" s="540"/>
      <c r="F27" s="176">
        <f>'管理結果票'!BC28</f>
        <v>0</v>
      </c>
      <c r="G27" s="177">
        <f t="shared" si="1"/>
        <v>0</v>
      </c>
      <c r="H27" s="177">
        <f aca="true" t="shared" si="3" ref="H27:H33">MIN(E27,G27)</f>
        <v>0</v>
      </c>
      <c r="I27" s="178"/>
      <c r="J27" s="179">
        <f>'管理結果票'!BC30</f>
        <v>0</v>
      </c>
      <c r="K27" s="180">
        <f>IF($J$36-$K$24-$K$25-$K$26-J27&gt;=0,J27,$J$36-$K$24-$K$25-$K$26)</f>
        <v>0</v>
      </c>
      <c r="L27" s="181"/>
      <c r="M27" s="182">
        <f t="shared" si="2"/>
        <v>0</v>
      </c>
      <c r="N27" s="175"/>
      <c r="O27" s="23"/>
      <c r="P27" s="14"/>
      <c r="Q27" s="20"/>
      <c r="R27" s="8"/>
      <c r="S27" s="8"/>
      <c r="T27" s="8"/>
    </row>
    <row r="28" spans="1:20" ht="30" customHeight="1">
      <c r="A28" s="119"/>
      <c r="B28" s="535">
        <f>TRIM('管理結果票'!BO25)</f>
      </c>
      <c r="C28" s="536"/>
      <c r="D28" s="539">
        <f t="shared" si="0"/>
      </c>
      <c r="E28" s="540"/>
      <c r="F28" s="176">
        <f>'管理結果票'!BO28</f>
        <v>0</v>
      </c>
      <c r="G28" s="177">
        <f t="shared" si="1"/>
        <v>0</v>
      </c>
      <c r="H28" s="177">
        <f t="shared" si="3"/>
        <v>0</v>
      </c>
      <c r="I28" s="178"/>
      <c r="J28" s="179">
        <f>'管理結果票'!BO30</f>
        <v>0</v>
      </c>
      <c r="K28" s="180">
        <f>IF($J$36-$K$24-$K$25-$K$26-$K$27-J28&gt;=0,J28,$J$36-$K$24-$K$25-$K$26-$K$27)</f>
        <v>0</v>
      </c>
      <c r="L28" s="181"/>
      <c r="M28" s="182">
        <f t="shared" si="2"/>
        <v>0</v>
      </c>
      <c r="N28" s="175"/>
      <c r="O28" s="23"/>
      <c r="P28" s="14"/>
      <c r="Q28" s="20"/>
      <c r="R28" s="8"/>
      <c r="S28" s="8"/>
      <c r="T28" s="8"/>
    </row>
    <row r="29" spans="1:20" ht="30" customHeight="1">
      <c r="A29" s="119"/>
      <c r="B29" s="535">
        <f>TRIM('管理結果票'!S34)</f>
      </c>
      <c r="C29" s="536"/>
      <c r="D29" s="539">
        <f t="shared" si="0"/>
      </c>
      <c r="E29" s="540"/>
      <c r="F29" s="176">
        <f>'管理結果票'!S37</f>
        <v>0</v>
      </c>
      <c r="G29" s="177">
        <f t="shared" si="1"/>
        <v>0</v>
      </c>
      <c r="H29" s="177">
        <f t="shared" si="3"/>
        <v>0</v>
      </c>
      <c r="I29" s="178"/>
      <c r="J29" s="179">
        <f>'管理結果票'!S39</f>
        <v>0</v>
      </c>
      <c r="K29" s="180">
        <f>IF($J$36-$K$24-$K$25-$K$26-$K$27-$K$28-J29&gt;=0,J29,$J$36-$K$24-$K$25-$K$26-$K$27-$K$28)</f>
        <v>0</v>
      </c>
      <c r="L29" s="181"/>
      <c r="M29" s="182">
        <f t="shared" si="2"/>
        <v>0</v>
      </c>
      <c r="N29" s="175"/>
      <c r="O29" s="23"/>
      <c r="P29" s="14"/>
      <c r="Q29" s="20"/>
      <c r="R29" s="8"/>
      <c r="S29" s="8"/>
      <c r="T29" s="8"/>
    </row>
    <row r="30" spans="1:20" ht="30" customHeight="1">
      <c r="A30" s="119"/>
      <c r="B30" s="535">
        <f>TRIM('管理結果票'!AE34)</f>
      </c>
      <c r="C30" s="536"/>
      <c r="D30" s="539">
        <f t="shared" si="0"/>
      </c>
      <c r="E30" s="540"/>
      <c r="F30" s="176">
        <f>'管理結果票'!AE37</f>
        <v>0</v>
      </c>
      <c r="G30" s="177">
        <f t="shared" si="1"/>
        <v>0</v>
      </c>
      <c r="H30" s="177">
        <f t="shared" si="3"/>
        <v>0</v>
      </c>
      <c r="I30" s="178"/>
      <c r="J30" s="179">
        <f>'管理結果票'!AE39</f>
        <v>0</v>
      </c>
      <c r="K30" s="180">
        <f>IF($J$36-$K$24-$K$25-$K$26-$K$27-$K$28-$K$29-J30&gt;=0,J30,$J$36-$K$24-$K$25-$K$26-$K$27-$K$28-$K$29)</f>
        <v>0</v>
      </c>
      <c r="L30" s="181"/>
      <c r="M30" s="182">
        <f t="shared" si="2"/>
        <v>0</v>
      </c>
      <c r="N30" s="175"/>
      <c r="O30" s="23"/>
      <c r="P30" s="14"/>
      <c r="Q30" s="20"/>
      <c r="R30" s="8"/>
      <c r="S30" s="8"/>
      <c r="T30" s="8"/>
    </row>
    <row r="31" spans="1:20" ht="30" customHeight="1">
      <c r="A31" s="119"/>
      <c r="B31" s="535">
        <f>TRIM('管理結果票'!AQ34)</f>
      </c>
      <c r="C31" s="536"/>
      <c r="D31" s="539">
        <f t="shared" si="0"/>
      </c>
      <c r="E31" s="540"/>
      <c r="F31" s="176">
        <f>'管理結果票'!AQ37</f>
        <v>0</v>
      </c>
      <c r="G31" s="177">
        <f t="shared" si="1"/>
        <v>0</v>
      </c>
      <c r="H31" s="177">
        <f t="shared" si="3"/>
        <v>0</v>
      </c>
      <c r="I31" s="178"/>
      <c r="J31" s="179">
        <f>'管理結果票'!AQ39</f>
        <v>0</v>
      </c>
      <c r="K31" s="180">
        <f>IF($J$36-$K$24-$K$25-$K$26-$K$27-$K$28-$K$29-$K$30-J31&gt;=0,J31,$J$36-$K$24-$K$25-$K$26-$K$27-$K$28-$K$29-$K$30)</f>
        <v>0</v>
      </c>
      <c r="L31" s="181"/>
      <c r="M31" s="182">
        <f t="shared" si="2"/>
        <v>0</v>
      </c>
      <c r="N31" s="175"/>
      <c r="O31" s="23"/>
      <c r="P31" s="14"/>
      <c r="Q31" s="20"/>
      <c r="R31" s="8"/>
      <c r="S31" s="8"/>
      <c r="T31" s="8"/>
    </row>
    <row r="32" spans="1:20" ht="30" customHeight="1">
      <c r="A32" s="119"/>
      <c r="B32" s="535">
        <f>TRIM('管理結果票'!BC34)</f>
      </c>
      <c r="C32" s="536"/>
      <c r="D32" s="539">
        <f t="shared" si="0"/>
      </c>
      <c r="E32" s="540"/>
      <c r="F32" s="176">
        <f>'管理結果票'!BC37</f>
        <v>0</v>
      </c>
      <c r="G32" s="177">
        <f t="shared" si="1"/>
        <v>0</v>
      </c>
      <c r="H32" s="177">
        <f t="shared" si="3"/>
        <v>0</v>
      </c>
      <c r="I32" s="178"/>
      <c r="J32" s="179">
        <f>'管理結果票'!BC39</f>
        <v>0</v>
      </c>
      <c r="K32" s="180">
        <f>IF($J$36-$K$24-$K$25-$K$26-$K$27-$K$28-$K$29-$K$30-$K$31-J32&gt;=0,J32,$J$36-$K$24-$K$25-$K$26-$K$27-$K$28-$K$29-$K$30-$K$31)</f>
        <v>0</v>
      </c>
      <c r="L32" s="181"/>
      <c r="M32" s="182">
        <f t="shared" si="2"/>
        <v>0</v>
      </c>
      <c r="N32" s="175"/>
      <c r="O32" s="23"/>
      <c r="P32" s="14"/>
      <c r="Q32" s="20"/>
      <c r="R32" s="8"/>
      <c r="S32" s="8"/>
      <c r="T32" s="8"/>
    </row>
    <row r="33" spans="1:20" ht="30" customHeight="1" thickBot="1">
      <c r="A33" s="119"/>
      <c r="B33" s="548"/>
      <c r="C33" s="549"/>
      <c r="D33" s="567">
        <f t="shared" si="0"/>
      </c>
      <c r="E33" s="568"/>
      <c r="F33" s="183"/>
      <c r="G33" s="184">
        <f t="shared" si="1"/>
        <v>0</v>
      </c>
      <c r="H33" s="184">
        <f t="shared" si="3"/>
        <v>0</v>
      </c>
      <c r="I33" s="185"/>
      <c r="J33" s="186"/>
      <c r="K33" s="187">
        <f>IF($J$36-$K$24-$K$25-$K$26-$K$27-$K$28-$K$29-$K$30-$K$31-K32-J33&gt;=0,J33,$J$36-$K$24-$K$25-$K$26-$K$27-$K$28-$K$29-$K$30-$K$31-K32)</f>
        <v>0</v>
      </c>
      <c r="L33" s="188"/>
      <c r="M33" s="189">
        <f t="shared" si="2"/>
        <v>0</v>
      </c>
      <c r="N33" s="175"/>
      <c r="O33" s="23"/>
      <c r="P33" s="14"/>
      <c r="Q33" s="20"/>
      <c r="R33" s="8"/>
      <c r="S33" s="8"/>
      <c r="T33" s="8"/>
    </row>
    <row r="34" spans="1:20" s="9" customFormat="1" ht="30" customHeight="1" thickBot="1">
      <c r="A34" s="190"/>
      <c r="B34" s="191"/>
      <c r="C34" s="192" t="s">
        <v>7</v>
      </c>
      <c r="D34" s="192"/>
      <c r="E34" s="193"/>
      <c r="F34" s="193"/>
      <c r="G34" s="194"/>
      <c r="H34" s="195">
        <f>SUM(H24:H33)</f>
        <v>0</v>
      </c>
      <c r="I34" s="196"/>
      <c r="J34" s="197">
        <f>SUM(J24:J33)</f>
        <v>0</v>
      </c>
      <c r="K34" s="198"/>
      <c r="L34" s="199"/>
      <c r="M34" s="141"/>
      <c r="N34" s="200"/>
      <c r="O34" s="14"/>
      <c r="P34" s="14"/>
      <c r="Q34" s="3"/>
      <c r="R34" s="3"/>
      <c r="S34" s="3"/>
      <c r="T34" s="3"/>
    </row>
    <row r="35" spans="1:17" ht="24" customHeight="1" thickBot="1">
      <c r="A35" s="119"/>
      <c r="B35" s="201"/>
      <c r="C35" s="202"/>
      <c r="D35" s="202"/>
      <c r="E35" s="202"/>
      <c r="F35" s="202"/>
      <c r="G35" s="202"/>
      <c r="H35" s="203" t="s">
        <v>59</v>
      </c>
      <c r="I35" s="203"/>
      <c r="J35" s="203" t="s">
        <v>24</v>
      </c>
      <c r="K35" s="204"/>
      <c r="L35" s="205"/>
      <c r="M35" s="205"/>
      <c r="N35" s="167"/>
      <c r="O35" s="14"/>
      <c r="P35" s="14"/>
      <c r="Q35" s="3"/>
    </row>
    <row r="36" spans="1:17" ht="39" customHeight="1" thickBot="1" thickTop="1">
      <c r="A36" s="119"/>
      <c r="B36" s="206"/>
      <c r="C36" s="207"/>
      <c r="D36" s="207"/>
      <c r="E36" s="207"/>
      <c r="F36" s="541" t="s">
        <v>27</v>
      </c>
      <c r="G36" s="542"/>
      <c r="H36" s="543" t="s">
        <v>62</v>
      </c>
      <c r="I36" s="544"/>
      <c r="J36" s="208">
        <f>MIN(D10/2,H34,J34)</f>
        <v>0</v>
      </c>
      <c r="K36" s="207"/>
      <c r="L36" s="209"/>
      <c r="M36" s="209"/>
      <c r="N36" s="167"/>
      <c r="O36" s="14"/>
      <c r="P36" s="14"/>
      <c r="Q36" s="3"/>
    </row>
    <row r="37" spans="1:17" ht="14.25">
      <c r="A37" s="119"/>
      <c r="B37" s="118"/>
      <c r="C37" s="130"/>
      <c r="D37" s="130"/>
      <c r="E37" s="130"/>
      <c r="F37" s="130"/>
      <c r="G37" s="130"/>
      <c r="H37" s="130"/>
      <c r="I37" s="130"/>
      <c r="J37" s="210" t="s">
        <v>25</v>
      </c>
      <c r="K37" s="129"/>
      <c r="L37" s="129"/>
      <c r="M37" s="129"/>
      <c r="N37" s="211"/>
      <c r="O37" s="2"/>
      <c r="P37" s="2"/>
      <c r="Q37" s="3"/>
    </row>
    <row r="38" spans="1:17" ht="10.5" customHeight="1">
      <c r="A38" s="119"/>
      <c r="B38" s="118"/>
      <c r="C38" s="130"/>
      <c r="D38" s="130"/>
      <c r="E38" s="130"/>
      <c r="F38" s="130"/>
      <c r="G38" s="130"/>
      <c r="H38" s="130"/>
      <c r="I38" s="130"/>
      <c r="J38" s="130"/>
      <c r="K38" s="129"/>
      <c r="L38" s="129"/>
      <c r="M38" s="129"/>
      <c r="N38" s="129"/>
      <c r="O38" s="15"/>
      <c r="P38" s="15"/>
      <c r="Q38" s="3"/>
    </row>
    <row r="39" spans="1:17" ht="18" customHeight="1">
      <c r="A39" s="119"/>
      <c r="B39" s="118"/>
      <c r="C39" s="115" t="s">
        <v>8</v>
      </c>
      <c r="D39" s="115"/>
      <c r="E39" s="115"/>
      <c r="F39" s="212"/>
      <c r="G39" s="116"/>
      <c r="H39" s="116"/>
      <c r="I39" s="116"/>
      <c r="J39" s="116"/>
      <c r="K39" s="118"/>
      <c r="L39" s="118"/>
      <c r="M39" s="118"/>
      <c r="N39" s="118"/>
      <c r="O39" s="15"/>
      <c r="P39" s="15"/>
      <c r="Q39" s="3"/>
    </row>
    <row r="40" spans="1:17" ht="17.25">
      <c r="A40" s="119"/>
      <c r="B40" s="118"/>
      <c r="C40" s="212"/>
      <c r="D40" s="212"/>
      <c r="E40" s="212"/>
      <c r="F40" s="212"/>
      <c r="G40" s="116"/>
      <c r="H40" s="116"/>
      <c r="I40" s="116"/>
      <c r="J40" s="116"/>
      <c r="K40" s="118"/>
      <c r="L40" s="118"/>
      <c r="M40" s="118"/>
      <c r="N40" s="118"/>
      <c r="O40" s="15"/>
      <c r="P40" s="15"/>
      <c r="Q40" s="3"/>
    </row>
    <row r="41" spans="1:17" ht="5.25" customHeight="1">
      <c r="A41" s="119"/>
      <c r="B41" s="118"/>
      <c r="C41" s="212"/>
      <c r="D41" s="212"/>
      <c r="E41" s="212"/>
      <c r="F41" s="212"/>
      <c r="G41" s="116"/>
      <c r="H41" s="116"/>
      <c r="I41" s="116"/>
      <c r="J41" s="116"/>
      <c r="K41" s="118"/>
      <c r="L41" s="118"/>
      <c r="M41" s="118"/>
      <c r="N41" s="118"/>
      <c r="O41" s="15"/>
      <c r="P41" s="15"/>
      <c r="Q41" s="3"/>
    </row>
    <row r="42" spans="1:17" ht="17.25">
      <c r="A42" s="119"/>
      <c r="B42" s="118"/>
      <c r="C42" s="115" t="s">
        <v>9</v>
      </c>
      <c r="D42" s="115"/>
      <c r="E42" s="115"/>
      <c r="F42" s="212"/>
      <c r="G42" s="116"/>
      <c r="H42" s="116"/>
      <c r="I42" s="116"/>
      <c r="J42" s="116"/>
      <c r="K42" s="118"/>
      <c r="L42" s="118"/>
      <c r="M42" s="118"/>
      <c r="N42" s="118"/>
      <c r="O42" s="15"/>
      <c r="P42" s="15"/>
      <c r="Q42" s="3"/>
    </row>
    <row r="43" spans="2:17" ht="9" customHeight="1">
      <c r="B43" s="15"/>
      <c r="C43" s="17"/>
      <c r="D43" s="17"/>
      <c r="E43" s="17"/>
      <c r="F43" s="17"/>
      <c r="G43" s="18"/>
      <c r="H43" s="18"/>
      <c r="I43" s="18"/>
      <c r="J43" s="18"/>
      <c r="K43" s="15"/>
      <c r="L43" s="15"/>
      <c r="M43" s="15"/>
      <c r="N43" s="15"/>
      <c r="O43" s="15"/>
      <c r="P43" s="15"/>
      <c r="Q43" s="3"/>
    </row>
    <row r="44" spans="2:17" ht="17.25">
      <c r="B44" s="15"/>
      <c r="C44" s="213" t="s">
        <v>90</v>
      </c>
      <c r="D44" s="213"/>
      <c r="E44" s="213"/>
      <c r="F44" s="17"/>
      <c r="G44" s="18"/>
      <c r="H44" s="18"/>
      <c r="I44" s="18"/>
      <c r="J44" s="18"/>
      <c r="K44" s="15"/>
      <c r="L44" s="15"/>
      <c r="M44" s="15"/>
      <c r="N44" s="15"/>
      <c r="O44" s="15"/>
      <c r="P44" s="15"/>
      <c r="Q44" s="3"/>
    </row>
    <row r="45" spans="2:17" ht="25.5" customHeight="1">
      <c r="B45" s="15"/>
      <c r="C45" s="17" t="s">
        <v>26</v>
      </c>
      <c r="D45" s="17"/>
      <c r="E45" s="17"/>
      <c r="F45" s="115" t="s">
        <v>10</v>
      </c>
      <c r="G45" s="18"/>
      <c r="H45" s="18"/>
      <c r="I45" s="18"/>
      <c r="J45" s="18"/>
      <c r="K45" s="15"/>
      <c r="L45" s="15"/>
      <c r="M45" s="15"/>
      <c r="N45" s="15"/>
      <c r="O45" s="15"/>
      <c r="P45" s="15"/>
      <c r="Q45" s="3"/>
    </row>
    <row r="46" spans="2:17" ht="14.25">
      <c r="B46" s="15"/>
      <c r="C46" s="16"/>
      <c r="D46" s="16"/>
      <c r="E46" s="16"/>
      <c r="F46" s="16"/>
      <c r="G46" s="18"/>
      <c r="H46" s="18"/>
      <c r="I46" s="18"/>
      <c r="J46" s="18"/>
      <c r="K46" s="15"/>
      <c r="L46" s="15"/>
      <c r="M46" s="15"/>
      <c r="N46" s="15"/>
      <c r="O46" s="15"/>
      <c r="P46" s="15"/>
      <c r="Q46" s="3"/>
    </row>
    <row r="47" spans="2:17" ht="13.5">
      <c r="B47" s="15"/>
      <c r="C47" s="18"/>
      <c r="D47" s="18"/>
      <c r="E47" s="18"/>
      <c r="F47" s="18"/>
      <c r="G47" s="18"/>
      <c r="H47" s="18"/>
      <c r="I47" s="18"/>
      <c r="J47" s="18"/>
      <c r="K47" s="15"/>
      <c r="L47" s="15"/>
      <c r="M47" s="15"/>
      <c r="N47" s="15"/>
      <c r="O47" s="15"/>
      <c r="P47" s="15"/>
      <c r="Q47" s="3"/>
    </row>
    <row r="48" spans="2:17" ht="13.5"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9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2:17" ht="13.5"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2:17" ht="13.5"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3.5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7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3"/>
    </row>
    <row r="71" spans="1:17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3"/>
    </row>
    <row r="72" spans="1:17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3"/>
    </row>
    <row r="73" spans="1:17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3"/>
    </row>
    <row r="74" spans="1:17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3"/>
    </row>
    <row r="75" spans="1:17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3"/>
    </row>
    <row r="76" spans="1:17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3"/>
    </row>
    <row r="77" spans="1:17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3"/>
    </row>
    <row r="78" spans="1:17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3"/>
    </row>
    <row r="79" spans="1:17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3"/>
    </row>
    <row r="80" spans="1:17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3"/>
    </row>
    <row r="81" spans="1:17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3"/>
    </row>
    <row r="82" spans="1:17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3"/>
    </row>
    <row r="83" spans="1:17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3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spans="1:14" ht="13.5">
      <c r="A87" s="2"/>
      <c r="B87" s="2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</row>
    <row r="88" spans="1:14" ht="13.5">
      <c r="A88" s="2"/>
      <c r="B88" s="2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</row>
    <row r="89" spans="1:14" ht="13.5">
      <c r="A89" s="2"/>
      <c r="B89" s="2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</row>
    <row r="90" spans="1:14" ht="13.5">
      <c r="A90" s="2"/>
      <c r="B90" s="2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</row>
    <row r="91" spans="1:14" ht="13.5">
      <c r="A91" s="2"/>
      <c r="B91" s="2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</row>
    <row r="92" spans="1:14" ht="13.5">
      <c r="A92" s="2"/>
      <c r="B92" s="2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</row>
    <row r="93" spans="1:14" ht="13.5">
      <c r="A93" s="2"/>
      <c r="B93" s="2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</row>
    <row r="94" spans="1:14" ht="13.5">
      <c r="A94" s="2"/>
      <c r="B94" s="2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</row>
    <row r="95" spans="1:14" ht="13.5">
      <c r="A95" s="2"/>
      <c r="B95" s="2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</row>
    <row r="96" spans="1:14" ht="13.5">
      <c r="A96" s="2"/>
      <c r="B96" s="2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</row>
    <row r="97" spans="1:14" ht="13.5">
      <c r="A97" s="2"/>
      <c r="B97" s="2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</row>
    <row r="98" spans="1:14" ht="13.5">
      <c r="A98" s="2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</sheetData>
  <sheetProtection sheet="1" formatCells="0" formatColumns="0" formatRows="0" selectLockedCells="1"/>
  <mergeCells count="51">
    <mergeCell ref="B2:M2"/>
    <mergeCell ref="B3:M3"/>
    <mergeCell ref="G10:G11"/>
    <mergeCell ref="B13:D13"/>
    <mergeCell ref="D10:E11"/>
    <mergeCell ref="D6:F6"/>
    <mergeCell ref="K7:M7"/>
    <mergeCell ref="H8:J11"/>
    <mergeCell ref="B6:C6"/>
    <mergeCell ref="B9:C9"/>
    <mergeCell ref="K6:M6"/>
    <mergeCell ref="K8:M9"/>
    <mergeCell ref="K10:M11"/>
    <mergeCell ref="K22:L22"/>
    <mergeCell ref="H6:J6"/>
    <mergeCell ref="H7:J7"/>
    <mergeCell ref="B7:C7"/>
    <mergeCell ref="D33:E33"/>
    <mergeCell ref="D32:E32"/>
    <mergeCell ref="D31:E31"/>
    <mergeCell ref="B31:C31"/>
    <mergeCell ref="D30:E30"/>
    <mergeCell ref="D27:E27"/>
    <mergeCell ref="D23:E23"/>
    <mergeCell ref="D9:F9"/>
    <mergeCell ref="E12:G12"/>
    <mergeCell ref="F10:F11"/>
    <mergeCell ref="B19:M19"/>
    <mergeCell ref="B18:N18"/>
    <mergeCell ref="B10:C11"/>
    <mergeCell ref="B24:C24"/>
    <mergeCell ref="D28:E28"/>
    <mergeCell ref="B25:C25"/>
    <mergeCell ref="D22:E22"/>
    <mergeCell ref="K23:L23"/>
    <mergeCell ref="F36:G36"/>
    <mergeCell ref="H36:I36"/>
    <mergeCell ref="D7:F7"/>
    <mergeCell ref="D8:F8"/>
    <mergeCell ref="D29:E29"/>
    <mergeCell ref="B33:C33"/>
    <mergeCell ref="B27:C27"/>
    <mergeCell ref="B28:C28"/>
    <mergeCell ref="D25:E25"/>
    <mergeCell ref="B26:C26"/>
    <mergeCell ref="B29:C29"/>
    <mergeCell ref="B32:C32"/>
    <mergeCell ref="B8:C8"/>
    <mergeCell ref="B30:C30"/>
    <mergeCell ref="D24:E24"/>
    <mergeCell ref="D26:E26"/>
  </mergeCells>
  <printOptions/>
  <pageMargins left="0.5118110236220472" right="0.1968503937007874" top="0.5118110236220472" bottom="0.1968503937007874" header="0.4724409448818898" footer="0.196850393700787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根岸 亜希子</cp:lastModifiedBy>
  <cp:lastPrinted>2023-09-07T07:53:46Z</cp:lastPrinted>
  <dcterms:created xsi:type="dcterms:W3CDTF">2006-03-27T06:41:57Z</dcterms:created>
  <dcterms:modified xsi:type="dcterms:W3CDTF">2023-09-07T08:28:18Z</dcterms:modified>
  <cp:category/>
  <cp:version/>
  <cp:contentType/>
  <cp:contentStatus/>
</cp:coreProperties>
</file>