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8.100.94\荒川02\子育て支援部\保育課\01保育管理係\【保育管理係ファイル】\【106】（一時預かり）ベビーシッター\03_HP掲載様式\R6\"/>
    </mc:Choice>
  </mc:AlternateContent>
  <bookViews>
    <workbookView xWindow="0" yWindow="2250" windowWidth="20490" windowHeight="7680"/>
  </bookViews>
  <sheets>
    <sheet name="内訳表（時間計算あり）" sheetId="23" r:id="rId1"/>
    <sheet name="記入例（日中・夜間利用）" sheetId="21" r:id="rId2"/>
    <sheet name="記号" sheetId="22" state="hidden" r:id="rId3"/>
  </sheets>
  <definedNames>
    <definedName name="_xlnm.Print_Area" localSheetId="1">'記入例（日中・夜間利用）'!$A$1:$AA$43</definedName>
    <definedName name="_xlnm.Print_Area" localSheetId="0">'内訳表（時間計算あり）'!$A$1:$AA$264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1" l="1"/>
  <c r="E4" i="21"/>
  <c r="V30" i="21"/>
  <c r="X30" i="21"/>
  <c r="M24" i="21"/>
  <c r="O263" i="23"/>
  <c r="M263" i="23"/>
  <c r="Z262" i="23"/>
  <c r="X262" i="23"/>
  <c r="N262" i="23"/>
  <c r="N261" i="23"/>
  <c r="R262" i="23" s="1"/>
  <c r="X261" i="23" s="1"/>
  <c r="O244" i="23"/>
  <c r="M244" i="23"/>
  <c r="X243" i="23"/>
  <c r="Z243" i="23" s="1"/>
  <c r="N243" i="23"/>
  <c r="M219" i="23"/>
  <c r="Z218" i="23"/>
  <c r="X218" i="23"/>
  <c r="N218" i="23"/>
  <c r="M200" i="23"/>
  <c r="Z199" i="23"/>
  <c r="X199" i="23"/>
  <c r="N199" i="23"/>
  <c r="M175" i="23"/>
  <c r="X174" i="23"/>
  <c r="Z174" i="23" s="1"/>
  <c r="N174" i="23"/>
  <c r="M156" i="23"/>
  <c r="Z155" i="23"/>
  <c r="X155" i="23"/>
  <c r="N155" i="23"/>
  <c r="M131" i="23"/>
  <c r="Z130" i="23"/>
  <c r="X130" i="23"/>
  <c r="N130" i="23"/>
  <c r="M112" i="23"/>
  <c r="X111" i="23"/>
  <c r="Z111" i="23" s="1"/>
  <c r="N111" i="23"/>
  <c r="M87" i="23"/>
  <c r="Z86" i="23"/>
  <c r="X86" i="23"/>
  <c r="N86" i="23"/>
  <c r="M68" i="23"/>
  <c r="Z67" i="23"/>
  <c r="X67" i="23"/>
  <c r="N67" i="23"/>
  <c r="M43" i="23"/>
  <c r="Z42" i="23"/>
  <c r="X42" i="23"/>
  <c r="N42" i="23"/>
  <c r="M43" i="21"/>
  <c r="N39" i="21"/>
  <c r="P39" i="21" s="1"/>
  <c r="N38" i="21"/>
  <c r="P38" i="21" s="1"/>
  <c r="N37" i="21"/>
  <c r="P37" i="21" s="1"/>
  <c r="N36" i="21"/>
  <c r="P36" i="21" s="1"/>
  <c r="N35" i="21"/>
  <c r="P35" i="21" s="1"/>
  <c r="N34" i="21"/>
  <c r="P34" i="21" s="1"/>
  <c r="N33" i="21"/>
  <c r="P33" i="21" s="1"/>
  <c r="N32" i="21"/>
  <c r="P32" i="21" s="1"/>
  <c r="N31" i="21"/>
  <c r="P31" i="21" s="1"/>
  <c r="N30" i="21"/>
  <c r="P30" i="21" s="1"/>
  <c r="N11" i="21"/>
  <c r="P11" i="21" s="1"/>
  <c r="V11" i="21"/>
  <c r="N20" i="21"/>
  <c r="P20" i="21" s="1"/>
  <c r="N19" i="21"/>
  <c r="P19" i="21" s="1"/>
  <c r="N18" i="21"/>
  <c r="P18" i="21" s="1"/>
  <c r="N17" i="21"/>
  <c r="P17" i="21" s="1"/>
  <c r="N16" i="21"/>
  <c r="P16" i="21" s="1"/>
  <c r="N15" i="21"/>
  <c r="P15" i="21" s="1"/>
  <c r="N14" i="21"/>
  <c r="P14" i="21" s="1"/>
  <c r="N13" i="21"/>
  <c r="P13" i="21" s="1"/>
  <c r="N12" i="21"/>
  <c r="P12" i="21" s="1"/>
  <c r="P259" i="23"/>
  <c r="N259" i="23"/>
  <c r="X259" i="23" s="1"/>
  <c r="Z259" i="23" s="1"/>
  <c r="P258" i="23"/>
  <c r="N258" i="23"/>
  <c r="X258" i="23" s="1"/>
  <c r="Z258" i="23" s="1"/>
  <c r="P257" i="23"/>
  <c r="N257" i="23"/>
  <c r="X257" i="23" s="1"/>
  <c r="Z257" i="23" s="1"/>
  <c r="P256" i="23"/>
  <c r="N256" i="23"/>
  <c r="X256" i="23" s="1"/>
  <c r="Z256" i="23" s="1"/>
  <c r="P255" i="23"/>
  <c r="N255" i="23"/>
  <c r="X255" i="23" s="1"/>
  <c r="Z255" i="23" s="1"/>
  <c r="P254" i="23"/>
  <c r="N254" i="23"/>
  <c r="X254" i="23" s="1"/>
  <c r="Z254" i="23" s="1"/>
  <c r="P253" i="23"/>
  <c r="N253" i="23"/>
  <c r="X253" i="23" s="1"/>
  <c r="Z253" i="23" s="1"/>
  <c r="P252" i="23"/>
  <c r="N252" i="23"/>
  <c r="X252" i="23" s="1"/>
  <c r="Z252" i="23" s="1"/>
  <c r="P251" i="23"/>
  <c r="N251" i="23"/>
  <c r="X251" i="23" s="1"/>
  <c r="Z251" i="23" s="1"/>
  <c r="P250" i="23"/>
  <c r="N250" i="23"/>
  <c r="X240" i="23"/>
  <c r="Z240" i="23" s="1"/>
  <c r="P240" i="23"/>
  <c r="N240" i="23"/>
  <c r="X239" i="23"/>
  <c r="Z239" i="23" s="1"/>
  <c r="P239" i="23"/>
  <c r="N239" i="23"/>
  <c r="X238" i="23"/>
  <c r="Z238" i="23" s="1"/>
  <c r="P238" i="23"/>
  <c r="N238" i="23"/>
  <c r="X237" i="23"/>
  <c r="Z237" i="23" s="1"/>
  <c r="P237" i="23"/>
  <c r="N237" i="23"/>
  <c r="X236" i="23"/>
  <c r="Z236" i="23" s="1"/>
  <c r="P236" i="23"/>
  <c r="N236" i="23"/>
  <c r="X235" i="23"/>
  <c r="Z235" i="23" s="1"/>
  <c r="P235" i="23"/>
  <c r="N235" i="23"/>
  <c r="X234" i="23"/>
  <c r="Z234" i="23" s="1"/>
  <c r="P234" i="23"/>
  <c r="N234" i="23"/>
  <c r="X233" i="23"/>
  <c r="Z233" i="23" s="1"/>
  <c r="P233" i="23"/>
  <c r="N233" i="23"/>
  <c r="X232" i="23"/>
  <c r="Z232" i="23" s="1"/>
  <c r="P232" i="23"/>
  <c r="N232" i="23"/>
  <c r="N231" i="23"/>
  <c r="P231" i="23" s="1"/>
  <c r="E223" i="23"/>
  <c r="M24" i="23"/>
  <c r="N101" i="23"/>
  <c r="N242" i="23" l="1"/>
  <c r="R243" i="23" s="1"/>
  <c r="N42" i="21"/>
  <c r="N22" i="21"/>
  <c r="N23" i="21"/>
  <c r="R23" i="21" s="1"/>
  <c r="O24" i="21"/>
  <c r="O43" i="21"/>
  <c r="N41" i="21"/>
  <c r="X263" i="23"/>
  <c r="Z261" i="23"/>
  <c r="Z263" i="23" s="1"/>
  <c r="X231" i="23"/>
  <c r="Z231" i="23" s="1"/>
  <c r="X250" i="23"/>
  <c r="Z250" i="23" s="1"/>
  <c r="P101" i="23"/>
  <c r="X242" i="23" l="1"/>
  <c r="R42" i="21"/>
  <c r="X41" i="21" s="1"/>
  <c r="Z242" i="23" l="1"/>
  <c r="Z244" i="23" s="1"/>
  <c r="X244" i="23"/>
  <c r="Z41" i="21"/>
  <c r="N215" i="23" l="1"/>
  <c r="N214" i="23"/>
  <c r="N213" i="23"/>
  <c r="N212" i="23"/>
  <c r="N211" i="23"/>
  <c r="N210" i="23"/>
  <c r="N209" i="23"/>
  <c r="N208" i="23"/>
  <c r="N207" i="23"/>
  <c r="N206" i="23"/>
  <c r="N196" i="23"/>
  <c r="N195" i="23"/>
  <c r="N194" i="23"/>
  <c r="N193" i="23"/>
  <c r="N192" i="23"/>
  <c r="N191" i="23"/>
  <c r="N190" i="23"/>
  <c r="N189" i="23"/>
  <c r="N188" i="23"/>
  <c r="N187" i="23"/>
  <c r="E179" i="23"/>
  <c r="N171" i="23"/>
  <c r="X171" i="23" s="1"/>
  <c r="Z171" i="23" s="1"/>
  <c r="N170" i="23"/>
  <c r="X170" i="23" s="1"/>
  <c r="Z170" i="23" s="1"/>
  <c r="N169" i="23"/>
  <c r="P169" i="23" s="1"/>
  <c r="N168" i="23"/>
  <c r="X168" i="23" s="1"/>
  <c r="Z168" i="23" s="1"/>
  <c r="N167" i="23"/>
  <c r="X167" i="23" s="1"/>
  <c r="Z167" i="23" s="1"/>
  <c r="N166" i="23"/>
  <c r="P166" i="23" s="1"/>
  <c r="N165" i="23"/>
  <c r="X165" i="23" s="1"/>
  <c r="Z165" i="23" s="1"/>
  <c r="N164" i="23"/>
  <c r="N163" i="23"/>
  <c r="P163" i="23" s="1"/>
  <c r="N162" i="23"/>
  <c r="N152" i="23"/>
  <c r="X152" i="23" s="1"/>
  <c r="Z152" i="23" s="1"/>
  <c r="N151" i="23"/>
  <c r="X151" i="23" s="1"/>
  <c r="Z151" i="23" s="1"/>
  <c r="N150" i="23"/>
  <c r="X150" i="23" s="1"/>
  <c r="Z150" i="23" s="1"/>
  <c r="N149" i="23"/>
  <c r="X149" i="23" s="1"/>
  <c r="Z149" i="23" s="1"/>
  <c r="N148" i="23"/>
  <c r="X148" i="23" s="1"/>
  <c r="Z148" i="23" s="1"/>
  <c r="N147" i="23"/>
  <c r="X147" i="23" s="1"/>
  <c r="Z147" i="23" s="1"/>
  <c r="N146" i="23"/>
  <c r="X146" i="23" s="1"/>
  <c r="Z146" i="23" s="1"/>
  <c r="N145" i="23"/>
  <c r="X145" i="23" s="1"/>
  <c r="Z145" i="23" s="1"/>
  <c r="N144" i="23"/>
  <c r="N143" i="23"/>
  <c r="E135" i="23"/>
  <c r="N127" i="23"/>
  <c r="X127" i="23" s="1"/>
  <c r="Z127" i="23" s="1"/>
  <c r="N126" i="23"/>
  <c r="X126" i="23" s="1"/>
  <c r="Z126" i="23" s="1"/>
  <c r="N125" i="23"/>
  <c r="X125" i="23" s="1"/>
  <c r="Z125" i="23" s="1"/>
  <c r="N124" i="23"/>
  <c r="P124" i="23" s="1"/>
  <c r="N123" i="23"/>
  <c r="X123" i="23" s="1"/>
  <c r="Z123" i="23" s="1"/>
  <c r="N122" i="23"/>
  <c r="X122" i="23" s="1"/>
  <c r="Z122" i="23" s="1"/>
  <c r="N121" i="23"/>
  <c r="X121" i="23" s="1"/>
  <c r="Z121" i="23" s="1"/>
  <c r="N120" i="23"/>
  <c r="P120" i="23" s="1"/>
  <c r="N119" i="23"/>
  <c r="X119" i="23" s="1"/>
  <c r="Z119" i="23" s="1"/>
  <c r="N118" i="23"/>
  <c r="N108" i="23"/>
  <c r="P108" i="23" s="1"/>
  <c r="N107" i="23"/>
  <c r="X107" i="23" s="1"/>
  <c r="Z107" i="23" s="1"/>
  <c r="N106" i="23"/>
  <c r="X106" i="23" s="1"/>
  <c r="Z106" i="23" s="1"/>
  <c r="N105" i="23"/>
  <c r="P105" i="23" s="1"/>
  <c r="N104" i="23"/>
  <c r="X104" i="23" s="1"/>
  <c r="Z104" i="23" s="1"/>
  <c r="N103" i="23"/>
  <c r="N102" i="23"/>
  <c r="X102" i="23" s="1"/>
  <c r="Z102" i="23" s="1"/>
  <c r="N100" i="23"/>
  <c r="N99" i="23"/>
  <c r="E91" i="23"/>
  <c r="N83" i="23"/>
  <c r="P83" i="23" s="1"/>
  <c r="N82" i="23"/>
  <c r="P82" i="23" s="1"/>
  <c r="N81" i="23"/>
  <c r="P81" i="23" s="1"/>
  <c r="N80" i="23"/>
  <c r="P80" i="23" s="1"/>
  <c r="N79" i="23"/>
  <c r="P79" i="23" s="1"/>
  <c r="N78" i="23"/>
  <c r="P78" i="23" s="1"/>
  <c r="N77" i="23"/>
  <c r="P77" i="23" s="1"/>
  <c r="N76" i="23"/>
  <c r="P76" i="23" s="1"/>
  <c r="N75" i="23"/>
  <c r="P75" i="23" s="1"/>
  <c r="N74" i="23"/>
  <c r="N64" i="23"/>
  <c r="X64" i="23" s="1"/>
  <c r="Z64" i="23" s="1"/>
  <c r="N63" i="23"/>
  <c r="X63" i="23" s="1"/>
  <c r="Z63" i="23" s="1"/>
  <c r="N62" i="23"/>
  <c r="X62" i="23" s="1"/>
  <c r="Z62" i="23" s="1"/>
  <c r="N61" i="23"/>
  <c r="X61" i="23" s="1"/>
  <c r="Z61" i="23" s="1"/>
  <c r="N60" i="23"/>
  <c r="X60" i="23" s="1"/>
  <c r="Z60" i="23" s="1"/>
  <c r="N59" i="23"/>
  <c r="X59" i="23" s="1"/>
  <c r="Z59" i="23" s="1"/>
  <c r="N58" i="23"/>
  <c r="X58" i="23" s="1"/>
  <c r="Z58" i="23" s="1"/>
  <c r="N57" i="23"/>
  <c r="X57" i="23" s="1"/>
  <c r="Z57" i="23" s="1"/>
  <c r="N56" i="23"/>
  <c r="X56" i="23" s="1"/>
  <c r="Z56" i="23" s="1"/>
  <c r="N55" i="23"/>
  <c r="E47" i="23"/>
  <c r="N39" i="23"/>
  <c r="P39" i="23" s="1"/>
  <c r="N38" i="23"/>
  <c r="P38" i="23" s="1"/>
  <c r="N37" i="23"/>
  <c r="P37" i="23" s="1"/>
  <c r="N36" i="23"/>
  <c r="P36" i="23" s="1"/>
  <c r="N35" i="23"/>
  <c r="P35" i="23" s="1"/>
  <c r="N34" i="23"/>
  <c r="P34" i="23" s="1"/>
  <c r="N33" i="23"/>
  <c r="P33" i="23" s="1"/>
  <c r="N32" i="23"/>
  <c r="P32" i="23" s="1"/>
  <c r="N31" i="23"/>
  <c r="P31" i="23" s="1"/>
  <c r="N30" i="23"/>
  <c r="N20" i="23"/>
  <c r="P20" i="23" s="1"/>
  <c r="N19" i="23"/>
  <c r="P19" i="23" s="1"/>
  <c r="N18" i="23"/>
  <c r="P18" i="23" s="1"/>
  <c r="N17" i="23"/>
  <c r="P17" i="23" s="1"/>
  <c r="N16" i="23"/>
  <c r="P16" i="23" s="1"/>
  <c r="N15" i="23"/>
  <c r="P15" i="23" s="1"/>
  <c r="N14" i="23"/>
  <c r="P14" i="23" s="1"/>
  <c r="N13" i="23"/>
  <c r="N23" i="23" s="1"/>
  <c r="N12" i="23"/>
  <c r="P12" i="23" s="1"/>
  <c r="N11" i="23"/>
  <c r="O219" i="23" l="1"/>
  <c r="N217" i="23"/>
  <c r="R218" i="23" s="1"/>
  <c r="N198" i="23"/>
  <c r="R199" i="23" s="1"/>
  <c r="O200" i="23"/>
  <c r="O175" i="23"/>
  <c r="N173" i="23"/>
  <c r="R174" i="23" s="1"/>
  <c r="N154" i="23"/>
  <c r="R155" i="23" s="1"/>
  <c r="O156" i="23"/>
  <c r="O131" i="23"/>
  <c r="N129" i="23"/>
  <c r="R130" i="23" s="1"/>
  <c r="N110" i="23"/>
  <c r="R111" i="23" s="1"/>
  <c r="O112" i="23"/>
  <c r="O87" i="23"/>
  <c r="N85" i="23"/>
  <c r="R86" i="23" s="1"/>
  <c r="O68" i="23"/>
  <c r="N66" i="23"/>
  <c r="R67" i="23" s="1"/>
  <c r="O43" i="23"/>
  <c r="N41" i="23"/>
  <c r="R42" i="23" s="1"/>
  <c r="O24" i="23"/>
  <c r="E4" i="23" s="1"/>
  <c r="X144" i="23"/>
  <c r="Z144" i="23" s="1"/>
  <c r="X19" i="23"/>
  <c r="Z19" i="23" s="1"/>
  <c r="X162" i="23"/>
  <c r="Z162" i="23" s="1"/>
  <c r="N22" i="23"/>
  <c r="P107" i="23"/>
  <c r="X100" i="23"/>
  <c r="Z100" i="23" s="1"/>
  <c r="X33" i="23"/>
  <c r="Z33" i="23" s="1"/>
  <c r="X120" i="23"/>
  <c r="Z120" i="23" s="1"/>
  <c r="P152" i="23"/>
  <c r="P168" i="23"/>
  <c r="X15" i="23"/>
  <c r="Z15" i="23" s="1"/>
  <c r="X37" i="23"/>
  <c r="Z37" i="23" s="1"/>
  <c r="X124" i="23"/>
  <c r="Z124" i="23" s="1"/>
  <c r="X99" i="23"/>
  <c r="X17" i="23"/>
  <c r="Z17" i="23" s="1"/>
  <c r="X35" i="23"/>
  <c r="Z35" i="23" s="1"/>
  <c r="P58" i="23"/>
  <c r="P60" i="23"/>
  <c r="P62" i="23"/>
  <c r="P64" i="23"/>
  <c r="P106" i="23"/>
  <c r="X108" i="23"/>
  <c r="Z108" i="23" s="1"/>
  <c r="P119" i="23"/>
  <c r="P121" i="23"/>
  <c r="P123" i="23"/>
  <c r="P125" i="23"/>
  <c r="P127" i="23"/>
  <c r="P167" i="23"/>
  <c r="P171" i="23"/>
  <c r="X169" i="23"/>
  <c r="Z169" i="23" s="1"/>
  <c r="X39" i="23"/>
  <c r="Z39" i="23" s="1"/>
  <c r="P59" i="23"/>
  <c r="P61" i="23"/>
  <c r="P63" i="23"/>
  <c r="X118" i="23"/>
  <c r="Z118" i="23" s="1"/>
  <c r="P150" i="23"/>
  <c r="P122" i="23"/>
  <c r="P126" i="23"/>
  <c r="P147" i="23"/>
  <c r="P149" i="23"/>
  <c r="P151" i="23"/>
  <c r="P170" i="23"/>
  <c r="P13" i="23"/>
  <c r="X164" i="23"/>
  <c r="Z164" i="23" s="1"/>
  <c r="X14" i="23"/>
  <c r="Z14" i="23" s="1"/>
  <c r="X16" i="23"/>
  <c r="Z16" i="23" s="1"/>
  <c r="X18" i="23"/>
  <c r="Z18" i="23" s="1"/>
  <c r="X20" i="23"/>
  <c r="Z20" i="23" s="1"/>
  <c r="X32" i="23"/>
  <c r="Z32" i="23" s="1"/>
  <c r="X34" i="23"/>
  <c r="Z34" i="23" s="1"/>
  <c r="X36" i="23"/>
  <c r="Z36" i="23" s="1"/>
  <c r="X38" i="23"/>
  <c r="Z38" i="23" s="1"/>
  <c r="P143" i="23"/>
  <c r="P146" i="23"/>
  <c r="P148" i="23"/>
  <c r="X163" i="23"/>
  <c r="Z163" i="23" s="1"/>
  <c r="X166" i="23"/>
  <c r="Z166" i="23" s="1"/>
  <c r="P165" i="23"/>
  <c r="P164" i="23"/>
  <c r="P162" i="23"/>
  <c r="P145" i="23"/>
  <c r="P144" i="23"/>
  <c r="P118" i="23"/>
  <c r="P102" i="23"/>
  <c r="X101" i="23"/>
  <c r="X105" i="23"/>
  <c r="Z105" i="23" s="1"/>
  <c r="P100" i="23"/>
  <c r="P104" i="23"/>
  <c r="P99" i="23"/>
  <c r="X81" i="23"/>
  <c r="Z81" i="23" s="1"/>
  <c r="X74" i="23"/>
  <c r="P74" i="23"/>
  <c r="X79" i="23"/>
  <c r="Z79" i="23" s="1"/>
  <c r="X77" i="23"/>
  <c r="Z77" i="23" s="1"/>
  <c r="X75" i="23"/>
  <c r="Z75" i="23" s="1"/>
  <c r="X83" i="23"/>
  <c r="Z83" i="23" s="1"/>
  <c r="P56" i="23"/>
  <c r="P57" i="23"/>
  <c r="P55" i="23"/>
  <c r="X31" i="23"/>
  <c r="Z31" i="23" s="1"/>
  <c r="X30" i="23"/>
  <c r="X13" i="23"/>
  <c r="X23" i="23" s="1"/>
  <c r="X11" i="23"/>
  <c r="X12" i="23"/>
  <c r="X103" i="23"/>
  <c r="Z103" i="23" s="1"/>
  <c r="P103" i="23"/>
  <c r="X209" i="23"/>
  <c r="Z209" i="23" s="1"/>
  <c r="P209" i="23"/>
  <c r="X213" i="23"/>
  <c r="Z213" i="23" s="1"/>
  <c r="P213" i="23"/>
  <c r="X55" i="23"/>
  <c r="X78" i="23"/>
  <c r="Z78" i="23" s="1"/>
  <c r="X82" i="23"/>
  <c r="Z82" i="23" s="1"/>
  <c r="X187" i="23"/>
  <c r="P187" i="23"/>
  <c r="X191" i="23"/>
  <c r="Z191" i="23" s="1"/>
  <c r="P191" i="23"/>
  <c r="X195" i="23"/>
  <c r="Z195" i="23" s="1"/>
  <c r="P195" i="23"/>
  <c r="X206" i="23"/>
  <c r="P206" i="23"/>
  <c r="X210" i="23"/>
  <c r="Z210" i="23" s="1"/>
  <c r="P210" i="23"/>
  <c r="X214" i="23"/>
  <c r="Z214" i="23" s="1"/>
  <c r="P214" i="23"/>
  <c r="X190" i="23"/>
  <c r="Z190" i="23" s="1"/>
  <c r="P190" i="23"/>
  <c r="X188" i="23"/>
  <c r="Z188" i="23" s="1"/>
  <c r="P188" i="23"/>
  <c r="X192" i="23"/>
  <c r="Z192" i="23" s="1"/>
  <c r="P192" i="23"/>
  <c r="X196" i="23"/>
  <c r="Z196" i="23" s="1"/>
  <c r="P196" i="23"/>
  <c r="X207" i="23"/>
  <c r="Z207" i="23" s="1"/>
  <c r="P207" i="23"/>
  <c r="X211" i="23"/>
  <c r="Z211" i="23" s="1"/>
  <c r="P211" i="23"/>
  <c r="X215" i="23"/>
  <c r="Z215" i="23" s="1"/>
  <c r="P215" i="23"/>
  <c r="X194" i="23"/>
  <c r="Z194" i="23" s="1"/>
  <c r="P194" i="23"/>
  <c r="P11" i="23"/>
  <c r="P30" i="23"/>
  <c r="X76" i="23"/>
  <c r="Z76" i="23" s="1"/>
  <c r="X80" i="23"/>
  <c r="Z80" i="23" s="1"/>
  <c r="X189" i="23"/>
  <c r="Z189" i="23" s="1"/>
  <c r="P189" i="23"/>
  <c r="X193" i="23"/>
  <c r="Z193" i="23" s="1"/>
  <c r="P193" i="23"/>
  <c r="X208" i="23"/>
  <c r="Z208" i="23" s="1"/>
  <c r="P208" i="23"/>
  <c r="X212" i="23"/>
  <c r="Z212" i="23" s="1"/>
  <c r="P212" i="23"/>
  <c r="X143" i="23"/>
  <c r="X217" i="23" l="1"/>
  <c r="X198" i="23"/>
  <c r="X173" i="23"/>
  <c r="X154" i="23"/>
  <c r="X129" i="23"/>
  <c r="X110" i="23"/>
  <c r="X85" i="23"/>
  <c r="X66" i="23"/>
  <c r="X41" i="23"/>
  <c r="Z12" i="23"/>
  <c r="Z23" i="23"/>
  <c r="R23" i="23"/>
  <c r="X22" i="23" s="1"/>
  <c r="Z99" i="23"/>
  <c r="Z30" i="23"/>
  <c r="Z74" i="23"/>
  <c r="Z101" i="23"/>
  <c r="Z13" i="23"/>
  <c r="Z11" i="23"/>
  <c r="Z206" i="23"/>
  <c r="Z187" i="23"/>
  <c r="Z55" i="23"/>
  <c r="Z143" i="23"/>
  <c r="Z217" i="23" l="1"/>
  <c r="Z219" i="23" s="1"/>
  <c r="X219" i="23"/>
  <c r="X200" i="23"/>
  <c r="Z198" i="23"/>
  <c r="Z200" i="23" s="1"/>
  <c r="Z173" i="23"/>
  <c r="Z175" i="23" s="1"/>
  <c r="X175" i="23"/>
  <c r="X156" i="23"/>
  <c r="Z154" i="23"/>
  <c r="Z156" i="23" s="1"/>
  <c r="Z129" i="23"/>
  <c r="Z131" i="23" s="1"/>
  <c r="X131" i="23"/>
  <c r="X112" i="23"/>
  <c r="Z110" i="23"/>
  <c r="Z112" i="23" s="1"/>
  <c r="X87" i="23"/>
  <c r="Z85" i="23"/>
  <c r="Z87" i="23" s="1"/>
  <c r="X68" i="23"/>
  <c r="Z66" i="23"/>
  <c r="Z68" i="23" s="1"/>
  <c r="X43" i="23"/>
  <c r="Z41" i="23"/>
  <c r="Z43" i="23" s="1"/>
  <c r="Z22" i="23"/>
  <c r="X24" i="23" l="1"/>
  <c r="Z24" i="23"/>
  <c r="I4" i="23" s="1"/>
  <c r="Z31" i="21" l="1"/>
  <c r="X31" i="21"/>
  <c r="X42" i="21" s="1"/>
  <c r="Z30" i="21"/>
  <c r="X14" i="21"/>
  <c r="X13" i="21"/>
  <c r="Z13" i="21" s="1"/>
  <c r="X12" i="21"/>
  <c r="Z12" i="21" s="1"/>
  <c r="X11" i="21"/>
  <c r="Z11" i="21" l="1"/>
  <c r="X22" i="21"/>
  <c r="Z14" i="21"/>
  <c r="X23" i="21"/>
  <c r="Z23" i="21" s="1"/>
  <c r="Z42" i="21"/>
  <c r="Z43" i="21" s="1"/>
  <c r="X43" i="21"/>
  <c r="Z22" i="21" l="1"/>
  <c r="Z24" i="21" s="1"/>
  <c r="X24" i="21"/>
</calcChain>
</file>

<file path=xl/sharedStrings.xml><?xml version="1.0" encoding="utf-8"?>
<sst xmlns="http://schemas.openxmlformats.org/spreadsheetml/2006/main" count="2168" uniqueCount="48">
  <si>
    <t>日付</t>
    <rPh sb="0" eb="2">
      <t>ヒヅケ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</si>
  <si>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</si>
  <si>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</si>
  <si>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</si>
  <si>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</si>
  <si>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日</t>
    <rPh sb="0" eb="1">
      <t>ニチ</t>
    </rPh>
    <phoneticPr fontId="1"/>
  </si>
  <si>
    <t>時間</t>
    <rPh sb="0" eb="1">
      <t>ジ</t>
    </rPh>
    <rPh sb="1" eb="2">
      <t>カン</t>
    </rPh>
    <phoneticPr fontId="1"/>
  </si>
  <si>
    <t>円</t>
    <rPh sb="0" eb="1">
      <t>エン</t>
    </rPh>
    <phoneticPr fontId="1"/>
  </si>
  <si>
    <t>共同
保育</t>
    <rPh sb="0" eb="2">
      <t>キョウドウ</t>
    </rPh>
    <rPh sb="3" eb="5">
      <t>ホイク</t>
    </rPh>
    <phoneticPr fontId="1"/>
  </si>
  <si>
    <t>夜間</t>
    <rPh sb="0" eb="2">
      <t>ヤカン</t>
    </rPh>
    <phoneticPr fontId="1"/>
  </si>
  <si>
    <t>児童氏名</t>
    <rPh sb="0" eb="2">
      <t>ジドウ</t>
    </rPh>
    <rPh sb="2" eb="4">
      <t>シメイ</t>
    </rPh>
    <phoneticPr fontId="1"/>
  </si>
  <si>
    <t>別紙（必ず添付してください）
＜裏面＞</t>
    <rPh sb="0" eb="2">
      <t>ベッシ</t>
    </rPh>
    <rPh sb="3" eb="4">
      <t>カナラ</t>
    </rPh>
    <rPh sb="5" eb="7">
      <t>テンプ</t>
    </rPh>
    <rPh sb="16" eb="18">
      <t>ウラメン</t>
    </rPh>
    <phoneticPr fontId="1"/>
  </si>
  <si>
    <t>クーポン割引利用料（利用者のみ）</t>
    <rPh sb="4" eb="6">
      <t>ワリビキ</t>
    </rPh>
    <rPh sb="6" eb="9">
      <t>リヨウリョウ</t>
    </rPh>
    <rPh sb="10" eb="13">
      <t>リヨウシャ</t>
    </rPh>
    <phoneticPr fontId="1"/>
  </si>
  <si>
    <t>①割引前の利用料</t>
    <rPh sb="1" eb="4">
      <t>ワリビキマエ</t>
    </rPh>
    <rPh sb="5" eb="7">
      <t>リヨウ</t>
    </rPh>
    <rPh sb="7" eb="8">
      <t>リョウ</t>
    </rPh>
    <phoneticPr fontId="1"/>
  </si>
  <si>
    <t xml:space="preserve">②割引金額
</t>
    <rPh sb="1" eb="3">
      <t>ワリビキ</t>
    </rPh>
    <rPh sb="3" eb="5">
      <t>キンガク</t>
    </rPh>
    <phoneticPr fontId="1"/>
  </si>
  <si>
    <t>補助対象利用時間帯</t>
    <rPh sb="0" eb="2">
      <t>ホジョ</t>
    </rPh>
    <rPh sb="2" eb="4">
      <t>タイショウ</t>
    </rPh>
    <rPh sb="4" eb="6">
      <t>リヨウ</t>
    </rPh>
    <rPh sb="6" eb="9">
      <t>ジカンタイ</t>
    </rPh>
    <phoneticPr fontId="1"/>
  </si>
  <si>
    <t>時間</t>
    <rPh sb="0" eb="2">
      <t>ジカン</t>
    </rPh>
    <phoneticPr fontId="1"/>
  </si>
  <si>
    <t>申請合計額　</t>
    <rPh sb="0" eb="5">
      <t>シンセイゴウケイガク</t>
    </rPh>
    <phoneticPr fontId="1"/>
  </si>
  <si>
    <t>（</t>
    <phoneticPr fontId="1"/>
  </si>
  <si>
    <t>年</t>
    <rPh sb="0" eb="1">
      <t>ネン</t>
    </rPh>
    <phoneticPr fontId="1"/>
  </si>
  <si>
    <t>月）</t>
    <rPh sb="0" eb="1">
      <t>ツキ</t>
    </rPh>
    <phoneticPr fontId="1"/>
  </si>
  <si>
    <t>利用時間</t>
    <rPh sb="0" eb="2">
      <t>リヨウ</t>
    </rPh>
    <rPh sb="2" eb="4">
      <t>ジカン</t>
    </rPh>
    <phoneticPr fontId="1"/>
  </si>
  <si>
    <t>③利用料
（①－②＝③）</t>
    <rPh sb="1" eb="4">
      <t>リヨウリョウ</t>
    </rPh>
    <phoneticPr fontId="1"/>
  </si>
  <si>
    <t>④補助上限額</t>
    <rPh sb="1" eb="3">
      <t>ホジョ</t>
    </rPh>
    <rPh sb="3" eb="6">
      <t>ジョウゲンガク</t>
    </rPh>
    <phoneticPr fontId="1"/>
  </si>
  <si>
    <t>ベビーシッター利用内訳表</t>
    <phoneticPr fontId="1"/>
  </si>
  <si>
    <t>別紙（必ず添付してください）
＜表面＞</t>
    <rPh sb="0" eb="2">
      <t>ベッシ</t>
    </rPh>
    <rPh sb="3" eb="4">
      <t>カナラ</t>
    </rPh>
    <rPh sb="5" eb="7">
      <t>テンプ</t>
    </rPh>
    <rPh sb="16" eb="18">
      <t>ヒョウメン</t>
    </rPh>
    <phoneticPr fontId="1"/>
  </si>
  <si>
    <t>※月ごとに分単位は切捨て</t>
    <rPh sb="1" eb="2">
      <t>ツキ</t>
    </rPh>
    <rPh sb="5" eb="6">
      <t>フン</t>
    </rPh>
    <rPh sb="6" eb="8">
      <t>タンイ</t>
    </rPh>
    <rPh sb="9" eb="11">
      <t>キリス</t>
    </rPh>
    <phoneticPr fontId="1"/>
  </si>
  <si>
    <t>7時～22時</t>
    <rPh sb="1" eb="2">
      <t>ジ</t>
    </rPh>
    <rPh sb="5" eb="6">
      <t>ジ</t>
    </rPh>
    <phoneticPr fontId="1"/>
  </si>
  <si>
    <t>22時～翌7時</t>
    <rPh sb="2" eb="3">
      <t>ジ</t>
    </rPh>
    <rPh sb="4" eb="5">
      <t>ヨク</t>
    </rPh>
    <rPh sb="6" eb="7">
      <t>ジ</t>
    </rPh>
    <phoneticPr fontId="1"/>
  </si>
  <si>
    <t>合計</t>
    <rPh sb="0" eb="2">
      <t>ゴウケイ</t>
    </rPh>
    <phoneticPr fontId="1"/>
  </si>
  <si>
    <t>荒川　太郎</t>
    <rPh sb="0" eb="2">
      <t>アラカワ</t>
    </rPh>
    <rPh sb="3" eb="5">
      <t>タロウ</t>
    </rPh>
    <phoneticPr fontId="1"/>
  </si>
  <si>
    <t>00</t>
    <phoneticPr fontId="1"/>
  </si>
  <si>
    <t>30</t>
    <phoneticPr fontId="1"/>
  </si>
  <si>
    <t>○</t>
    <phoneticPr fontId="1"/>
  </si>
  <si>
    <t>⑤申請額
※③と④で少ない方</t>
    <rPh sb="1" eb="3">
      <t>シンセイ</t>
    </rPh>
    <rPh sb="3" eb="4">
      <t>ガク</t>
    </rPh>
    <rPh sb="10" eb="11">
      <t>スク</t>
    </rPh>
    <rPh sb="13" eb="14">
      <t>ホウ</t>
    </rPh>
    <phoneticPr fontId="1"/>
  </si>
  <si>
    <t>※補助上限額（1時間あたり)
 7時～  22時：2,500円
22時～翌7時：3,500円</t>
    <rPh sb="36" eb="37">
      <t>ヨク</t>
    </rPh>
    <phoneticPr fontId="1"/>
  </si>
  <si>
    <t>45</t>
    <phoneticPr fontId="1"/>
  </si>
  <si>
    <t>〇</t>
    <phoneticPr fontId="1"/>
  </si>
  <si>
    <t>月合計</t>
    <rPh sb="0" eb="3">
      <t>ガツゴウケイ</t>
    </rPh>
    <phoneticPr fontId="1"/>
  </si>
  <si>
    <t xml:space="preserve">※補助上限額（1時間あたり)
</t>
    <phoneticPr fontId="1"/>
  </si>
  <si>
    <t xml:space="preserve"> 7時～  22時：</t>
    <phoneticPr fontId="1"/>
  </si>
  <si>
    <t>22時～翌7時：</t>
    <phoneticPr fontId="1"/>
  </si>
  <si>
    <t>〇</t>
  </si>
  <si>
    <t>（申請額判定）7時～22時⇒</t>
    <rPh sb="1" eb="6">
      <t>シンセイガクハンテイ</t>
    </rPh>
    <phoneticPr fontId="1"/>
  </si>
  <si>
    <t>（申請額判定）22時～翌7時⇒</t>
    <rPh sb="1" eb="6">
      <t>シンセイガクハンテイ</t>
    </rPh>
    <phoneticPr fontId="1"/>
  </si>
  <si>
    <t>（申請額判定）合計⇒</t>
    <rPh sb="1" eb="6">
      <t>シンセイガクハンテイ</t>
    </rPh>
    <rPh sb="7" eb="9">
      <t>ゴウケイ</t>
    </rPh>
    <phoneticPr fontId="1"/>
  </si>
  <si>
    <t>時間</t>
    <phoneticPr fontId="1"/>
  </si>
  <si>
    <t>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</si>
</sst>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h"/>
    <numFmt numFmtId="178" formatCode="[h]&quot;時間&quot;mm&quot;分&quot;"/>
    <numFmt numFmtId="179" formatCode="[h]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HGP創英角ﾎﾟｯﾌﾟ体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4"/>
      <color theme="1"/>
      <name val="HGP創英角ﾎﾟｯﾌﾟ体"/>
      <family val="3"/>
      <charset val="128"/>
    </font>
    <font>
      <sz val="20"/>
      <color theme="1"/>
      <name val="HGP創英角ﾎﾟｯﾌﾟ体"/>
      <family val="3"/>
      <charset val="128"/>
    </font>
    <font>
      <sz val="26"/>
      <color theme="1"/>
      <name val="HGP創英角ﾎﾟｯﾌﾟ体"/>
      <family val="3"/>
      <charset val="128"/>
    </font>
    <font>
      <b/>
      <sz val="12"/>
      <color theme="1"/>
      <name val="HGP創英角ﾎﾟｯﾌﾟ体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30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Border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6" fillId="2" borderId="5" xfId="0" applyFont="1" applyFill="1" applyBorder="1">
      <alignment vertical="center"/>
    </xf>
    <xf numFmtId="0" fontId="9" fillId="2" borderId="13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6" fillId="2" borderId="13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6" fillId="2" borderId="24" xfId="0" applyFont="1" applyFill="1" applyBorder="1">
      <alignment vertical="center"/>
    </xf>
    <xf numFmtId="0" fontId="9" fillId="2" borderId="27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6" fillId="2" borderId="27" xfId="0" applyFont="1" applyFill="1" applyBorder="1">
      <alignment vertical="center"/>
    </xf>
    <xf numFmtId="0" fontId="6" fillId="2" borderId="34" xfId="0" applyFont="1" applyFill="1" applyBorder="1" applyAlignment="1">
      <alignment horizontal="center" vertical="center"/>
    </xf>
    <xf numFmtId="0" fontId="9" fillId="2" borderId="0" xfId="0" applyFont="1" applyFill="1" applyBorder="1">
      <alignment vertical="center"/>
    </xf>
    <xf numFmtId="0" fontId="5" fillId="0" borderId="0" xfId="0" applyFont="1" applyBorder="1" applyAlignment="1">
      <alignment vertical="top"/>
    </xf>
    <xf numFmtId="0" fontId="6" fillId="2" borderId="33" xfId="0" applyFont="1" applyFill="1" applyBorder="1">
      <alignment vertical="center"/>
    </xf>
    <xf numFmtId="0" fontId="11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8" fillId="0" borderId="15" xfId="0" applyFont="1" applyBorder="1" applyAlignment="1" applyProtection="1">
      <protection locked="0"/>
    </xf>
    <xf numFmtId="0" fontId="8" fillId="0" borderId="15" xfId="0" applyFont="1" applyBorder="1" applyAlignment="1" applyProtection="1"/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28" xfId="0" applyFont="1" applyFill="1" applyBorder="1">
      <alignment vertical="center"/>
    </xf>
    <xf numFmtId="0" fontId="6" fillId="2" borderId="40" xfId="0" applyFont="1" applyFill="1" applyBorder="1" applyAlignment="1">
      <alignment horizontal="center" vertical="center"/>
    </xf>
    <xf numFmtId="0" fontId="9" fillId="2" borderId="24" xfId="0" applyFont="1" applyFill="1" applyBorder="1">
      <alignment vertical="center"/>
    </xf>
    <xf numFmtId="0" fontId="9" fillId="0" borderId="0" xfId="0" applyFont="1" applyAlignment="1">
      <alignment vertical="center"/>
    </xf>
    <xf numFmtId="0" fontId="9" fillId="2" borderId="5" xfId="0" applyFont="1" applyFill="1" applyBorder="1">
      <alignment vertical="center"/>
    </xf>
    <xf numFmtId="0" fontId="6" fillId="2" borderId="29" xfId="0" applyFont="1" applyFill="1" applyBorder="1">
      <alignment vertical="center"/>
    </xf>
    <xf numFmtId="0" fontId="9" fillId="2" borderId="30" xfId="0" applyFont="1" applyFill="1" applyBorder="1">
      <alignment vertical="center"/>
    </xf>
    <xf numFmtId="0" fontId="6" fillId="2" borderId="30" xfId="0" applyFont="1" applyFill="1" applyBorder="1">
      <alignment vertical="center"/>
    </xf>
    <xf numFmtId="0" fontId="6" fillId="2" borderId="31" xfId="0" applyFont="1" applyFill="1" applyBorder="1">
      <alignment vertical="center"/>
    </xf>
    <xf numFmtId="0" fontId="14" fillId="0" borderId="0" xfId="0" applyFont="1" applyAlignment="1" applyProtection="1">
      <alignment vertical="center"/>
      <protection locked="0"/>
    </xf>
    <xf numFmtId="176" fontId="6" fillId="2" borderId="28" xfId="0" applyNumberFormat="1" applyFont="1" applyFill="1" applyBorder="1">
      <alignment vertical="center"/>
    </xf>
    <xf numFmtId="176" fontId="9" fillId="2" borderId="33" xfId="0" applyNumberFormat="1" applyFont="1" applyFill="1" applyBorder="1">
      <alignment vertical="center"/>
    </xf>
    <xf numFmtId="176" fontId="9" fillId="2" borderId="7" xfId="0" applyNumberFormat="1" applyFont="1" applyFill="1" applyBorder="1">
      <alignment vertical="center"/>
    </xf>
    <xf numFmtId="176" fontId="9" fillId="2" borderId="13" xfId="0" applyNumberFormat="1" applyFont="1" applyFill="1" applyBorder="1">
      <alignment vertical="center"/>
    </xf>
    <xf numFmtId="176" fontId="9" fillId="2" borderId="5" xfId="0" applyNumberFormat="1" applyFont="1" applyFill="1" applyBorder="1">
      <alignment vertical="center"/>
    </xf>
    <xf numFmtId="176" fontId="9" fillId="2" borderId="0" xfId="0" applyNumberFormat="1" applyFont="1" applyFill="1" applyBorder="1">
      <alignment vertical="center"/>
    </xf>
    <xf numFmtId="176" fontId="6" fillId="2" borderId="5" xfId="0" applyNumberFormat="1" applyFont="1" applyFill="1" applyBorder="1">
      <alignment vertical="center"/>
    </xf>
    <xf numFmtId="176" fontId="6" fillId="2" borderId="13" xfId="0" applyNumberFormat="1" applyFont="1" applyFill="1" applyBorder="1">
      <alignment vertical="center"/>
    </xf>
    <xf numFmtId="176" fontId="6" fillId="2" borderId="24" xfId="0" applyNumberFormat="1" applyFont="1" applyFill="1" applyBorder="1">
      <alignment vertical="center"/>
    </xf>
    <xf numFmtId="176" fontId="6" fillId="2" borderId="27" xfId="0" applyNumberFormat="1" applyFont="1" applyFill="1" applyBorder="1">
      <alignment vertical="center"/>
    </xf>
    <xf numFmtId="176" fontId="9" fillId="2" borderId="24" xfId="0" applyNumberFormat="1" applyFont="1" applyFill="1" applyBorder="1">
      <alignment vertical="center"/>
    </xf>
    <xf numFmtId="176" fontId="0" fillId="0" borderId="0" xfId="0" applyNumberFormat="1">
      <alignment vertical="center"/>
    </xf>
    <xf numFmtId="176" fontId="10" fillId="0" borderId="32" xfId="0" applyNumberFormat="1" applyFont="1" applyBorder="1" applyAlignment="1" applyProtection="1">
      <alignment horizontal="right" vertical="center"/>
      <protection locked="0"/>
    </xf>
    <xf numFmtId="176" fontId="10" fillId="0" borderId="4" xfId="0" applyNumberFormat="1" applyFont="1" applyBorder="1" applyAlignment="1" applyProtection="1">
      <alignment horizontal="right" vertical="center"/>
      <protection locked="0"/>
    </xf>
    <xf numFmtId="176" fontId="10" fillId="0" borderId="42" xfId="0" applyNumberFormat="1" applyFont="1" applyBorder="1" applyProtection="1">
      <alignment vertical="center"/>
      <protection locked="0"/>
    </xf>
    <xf numFmtId="176" fontId="10" fillId="0" borderId="43" xfId="0" applyNumberFormat="1" applyFont="1" applyBorder="1" applyProtection="1">
      <alignment vertical="center"/>
      <protection locked="0"/>
    </xf>
    <xf numFmtId="0" fontId="16" fillId="0" borderId="0" xfId="0" applyFont="1" applyFill="1" applyBorder="1" applyAlignment="1">
      <alignment vertical="center" textRotation="255"/>
    </xf>
    <xf numFmtId="0" fontId="8" fillId="0" borderId="0" xfId="0" applyFont="1" applyBorder="1" applyAlignment="1"/>
    <xf numFmtId="0" fontId="12" fillId="0" borderId="0" xfId="0" applyFont="1" applyAlignment="1">
      <alignment wrapText="1"/>
    </xf>
    <xf numFmtId="0" fontId="6" fillId="2" borderId="8" xfId="0" applyFont="1" applyFill="1" applyBorder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20" fillId="0" borderId="4" xfId="0" applyFont="1" applyBorder="1" applyProtection="1">
      <alignment vertical="center"/>
      <protection locked="0"/>
    </xf>
    <xf numFmtId="0" fontId="20" fillId="0" borderId="26" xfId="0" applyFont="1" applyBorder="1" applyProtection="1">
      <alignment vertical="center"/>
      <protection locked="0"/>
    </xf>
    <xf numFmtId="0" fontId="12" fillId="3" borderId="0" xfId="0" applyFont="1" applyFill="1" applyAlignment="1" applyProtection="1">
      <alignment vertical="center"/>
      <protection locked="0"/>
    </xf>
    <xf numFmtId="0" fontId="6" fillId="3" borderId="46" xfId="0" applyFont="1" applyFill="1" applyBorder="1" applyProtection="1">
      <alignment vertical="center"/>
      <protection locked="0"/>
    </xf>
    <xf numFmtId="0" fontId="6" fillId="3" borderId="4" xfId="0" applyFont="1" applyFill="1" applyBorder="1" applyProtection="1">
      <alignment vertical="center"/>
      <protection locked="0"/>
    </xf>
    <xf numFmtId="0" fontId="9" fillId="3" borderId="4" xfId="0" applyFont="1" applyFill="1" applyBorder="1" applyAlignment="1" applyProtection="1">
      <alignment vertical="center" wrapText="1"/>
      <protection locked="0"/>
    </xf>
    <xf numFmtId="0" fontId="6" fillId="3" borderId="26" xfId="0" applyFont="1" applyFill="1" applyBorder="1" applyProtection="1">
      <alignment vertical="center"/>
      <protection locked="0"/>
    </xf>
    <xf numFmtId="0" fontId="6" fillId="3" borderId="28" xfId="0" applyFont="1" applyFill="1" applyBorder="1" applyProtection="1">
      <alignment vertical="center"/>
      <protection locked="0"/>
    </xf>
    <xf numFmtId="0" fontId="6" fillId="3" borderId="13" xfId="0" applyFont="1" applyFill="1" applyBorder="1" applyProtection="1">
      <alignment vertical="center"/>
      <protection locked="0"/>
    </xf>
    <xf numFmtId="0" fontId="6" fillId="3" borderId="27" xfId="0" applyFont="1" applyFill="1" applyBorder="1" applyProtection="1">
      <alignment vertical="center"/>
      <protection locked="0"/>
    </xf>
    <xf numFmtId="0" fontId="9" fillId="3" borderId="1" xfId="0" applyFont="1" applyFill="1" applyBorder="1" applyProtection="1">
      <alignment vertical="center"/>
      <protection locked="0"/>
    </xf>
    <xf numFmtId="0" fontId="9" fillId="3" borderId="13" xfId="0" applyFont="1" applyFill="1" applyBorder="1" applyProtection="1">
      <alignment vertical="center"/>
      <protection locked="0"/>
    </xf>
    <xf numFmtId="0" fontId="9" fillId="3" borderId="27" xfId="0" applyFont="1" applyFill="1" applyBorder="1" applyProtection="1">
      <alignment vertical="center"/>
      <protection locked="0"/>
    </xf>
    <xf numFmtId="0" fontId="6" fillId="3" borderId="22" xfId="0" applyFont="1" applyFill="1" applyBorder="1" applyAlignment="1" applyProtection="1">
      <alignment horizontal="center" vertical="center"/>
      <protection locked="0"/>
    </xf>
    <xf numFmtId="0" fontId="6" fillId="3" borderId="47" xfId="0" applyFont="1" applyFill="1" applyBorder="1" applyAlignment="1" applyProtection="1">
      <alignment horizontal="center" vertical="center"/>
      <protection locked="0"/>
    </xf>
    <xf numFmtId="0" fontId="9" fillId="3" borderId="32" xfId="0" applyFont="1" applyFill="1" applyBorder="1" applyAlignment="1" applyProtection="1">
      <alignment horizontal="right" vertical="center"/>
      <protection locked="0"/>
    </xf>
    <xf numFmtId="0" fontId="9" fillId="3" borderId="4" xfId="0" applyFont="1" applyFill="1" applyBorder="1" applyAlignment="1" applyProtection="1">
      <alignment horizontal="right" vertical="center"/>
      <protection locked="0"/>
    </xf>
    <xf numFmtId="0" fontId="9" fillId="3" borderId="26" xfId="0" applyFont="1" applyFill="1" applyBorder="1" applyAlignment="1" applyProtection="1">
      <alignment horizontal="right" vertical="center"/>
      <protection locked="0"/>
    </xf>
    <xf numFmtId="0" fontId="6" fillId="3" borderId="32" xfId="0" applyFont="1" applyFill="1" applyBorder="1" applyProtection="1">
      <alignment vertical="center"/>
      <protection locked="0"/>
    </xf>
    <xf numFmtId="0" fontId="9" fillId="3" borderId="4" xfId="0" applyFont="1" applyFill="1" applyBorder="1" applyProtection="1">
      <alignment vertical="center"/>
      <protection locked="0"/>
    </xf>
    <xf numFmtId="38" fontId="9" fillId="3" borderId="32" xfId="1" applyFont="1" applyFill="1" applyBorder="1" applyProtection="1">
      <alignment vertical="center"/>
      <protection locked="0"/>
    </xf>
    <xf numFmtId="38" fontId="9" fillId="3" borderId="4" xfId="1" applyFont="1" applyFill="1" applyBorder="1" applyProtection="1">
      <alignment vertical="center"/>
      <protection locked="0"/>
    </xf>
    <xf numFmtId="38" fontId="9" fillId="3" borderId="26" xfId="1" applyFont="1" applyFill="1" applyBorder="1" applyProtection="1">
      <alignment vertical="center"/>
      <protection locked="0"/>
    </xf>
    <xf numFmtId="0" fontId="6" fillId="3" borderId="25" xfId="0" applyFon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38" fontId="9" fillId="0" borderId="32" xfId="1" applyFont="1" applyBorder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Border="1" applyProtection="1">
      <alignment vertical="center"/>
    </xf>
    <xf numFmtId="0" fontId="5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left" vertical="center" wrapText="1"/>
    </xf>
    <xf numFmtId="0" fontId="12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6" fillId="2" borderId="39" xfId="0" applyFont="1" applyFill="1" applyBorder="1" applyAlignment="1" applyProtection="1">
      <alignment horizontal="center" vertical="center"/>
    </xf>
    <xf numFmtId="0" fontId="6" fillId="2" borderId="33" xfId="0" applyFont="1" applyFill="1" applyBorder="1" applyProtection="1">
      <alignment vertical="center"/>
    </xf>
    <xf numFmtId="0" fontId="9" fillId="2" borderId="1" xfId="0" applyFont="1" applyFill="1" applyBorder="1" applyProtection="1">
      <alignment vertical="center"/>
    </xf>
    <xf numFmtId="0" fontId="9" fillId="2" borderId="7" xfId="0" applyFont="1" applyFill="1" applyBorder="1" applyProtection="1">
      <alignment vertical="center"/>
    </xf>
    <xf numFmtId="0" fontId="6" fillId="2" borderId="8" xfId="0" applyFont="1" applyFill="1" applyBorder="1" applyProtection="1">
      <alignment vertical="center"/>
    </xf>
    <xf numFmtId="0" fontId="6" fillId="2" borderId="28" xfId="0" applyFont="1" applyFill="1" applyBorder="1" applyProtection="1">
      <alignment vertical="center"/>
    </xf>
    <xf numFmtId="0" fontId="9" fillId="2" borderId="33" xfId="0" applyFont="1" applyFill="1" applyBorder="1" applyProtection="1">
      <alignment vertical="center"/>
    </xf>
    <xf numFmtId="38" fontId="6" fillId="0" borderId="42" xfId="1" applyFont="1" applyBorder="1" applyProtection="1">
      <alignment vertical="center"/>
    </xf>
    <xf numFmtId="0" fontId="6" fillId="2" borderId="29" xfId="0" applyFont="1" applyFill="1" applyBorder="1" applyProtection="1">
      <alignment vertical="center"/>
    </xf>
    <xf numFmtId="0" fontId="6" fillId="2" borderId="34" xfId="0" applyFont="1" applyFill="1" applyBorder="1" applyAlignment="1" applyProtection="1">
      <alignment horizontal="center" vertical="center"/>
    </xf>
    <xf numFmtId="0" fontId="6" fillId="2" borderId="5" xfId="0" applyFont="1" applyFill="1" applyBorder="1" applyProtection="1">
      <alignment vertical="center"/>
    </xf>
    <xf numFmtId="0" fontId="9" fillId="2" borderId="13" xfId="0" applyFont="1" applyFill="1" applyBorder="1" applyProtection="1">
      <alignment vertical="center"/>
    </xf>
    <xf numFmtId="0" fontId="9" fillId="2" borderId="6" xfId="0" applyFont="1" applyFill="1" applyBorder="1" applyProtection="1">
      <alignment vertical="center"/>
    </xf>
    <xf numFmtId="0" fontId="9" fillId="2" borderId="8" xfId="0" applyFont="1" applyFill="1" applyBorder="1" applyProtection="1">
      <alignment vertical="center"/>
    </xf>
    <xf numFmtId="0" fontId="9" fillId="2" borderId="5" xfId="0" applyFont="1" applyFill="1" applyBorder="1" applyProtection="1">
      <alignment vertical="center"/>
    </xf>
    <xf numFmtId="38" fontId="9" fillId="0" borderId="4" xfId="1" applyFont="1" applyBorder="1" applyAlignment="1" applyProtection="1">
      <alignment horizontal="right" vertical="center"/>
    </xf>
    <xf numFmtId="0" fontId="9" fillId="2" borderId="0" xfId="0" applyFont="1" applyFill="1" applyBorder="1" applyProtection="1">
      <alignment vertical="center"/>
    </xf>
    <xf numFmtId="38" fontId="9" fillId="0" borderId="43" xfId="1" applyFont="1" applyBorder="1" applyProtection="1">
      <alignment vertical="center"/>
    </xf>
    <xf numFmtId="0" fontId="9" fillId="2" borderId="30" xfId="0" applyFont="1" applyFill="1" applyBorder="1" applyProtection="1">
      <alignment vertical="center"/>
    </xf>
    <xf numFmtId="0" fontId="6" fillId="2" borderId="13" xfId="0" applyFont="1" applyFill="1" applyBorder="1" applyProtection="1">
      <alignment vertical="center"/>
    </xf>
    <xf numFmtId="38" fontId="6" fillId="0" borderId="43" xfId="1" applyFont="1" applyBorder="1" applyProtection="1">
      <alignment vertical="center"/>
    </xf>
    <xf numFmtId="0" fontId="6" fillId="2" borderId="30" xfId="0" applyFont="1" applyFill="1" applyBorder="1" applyProtection="1">
      <alignment vertical="center"/>
    </xf>
    <xf numFmtId="0" fontId="6" fillId="2" borderId="40" xfId="0" applyFont="1" applyFill="1" applyBorder="1" applyAlignment="1" applyProtection="1">
      <alignment horizontal="center" vertical="center"/>
    </xf>
    <xf numFmtId="0" fontId="6" fillId="2" borderId="24" xfId="0" applyFont="1" applyFill="1" applyBorder="1" applyProtection="1">
      <alignment vertical="center"/>
    </xf>
    <xf numFmtId="0" fontId="9" fillId="2" borderId="27" xfId="0" applyFont="1" applyFill="1" applyBorder="1" applyProtection="1">
      <alignment vertical="center"/>
    </xf>
    <xf numFmtId="0" fontId="9" fillId="2" borderId="2" xfId="0" applyFont="1" applyFill="1" applyBorder="1" applyProtection="1">
      <alignment vertical="center"/>
    </xf>
    <xf numFmtId="0" fontId="9" fillId="2" borderId="24" xfId="0" applyFont="1" applyFill="1" applyBorder="1" applyProtection="1">
      <alignment vertical="center"/>
    </xf>
    <xf numFmtId="0" fontId="6" fillId="2" borderId="27" xfId="0" applyFont="1" applyFill="1" applyBorder="1" applyProtection="1">
      <alignment vertical="center"/>
    </xf>
    <xf numFmtId="38" fontId="9" fillId="0" borderId="26" xfId="1" applyFont="1" applyBorder="1" applyAlignment="1" applyProtection="1">
      <alignment horizontal="right" vertical="center"/>
    </xf>
    <xf numFmtId="38" fontId="6" fillId="0" borderId="44" xfId="1" applyFont="1" applyBorder="1" applyProtection="1">
      <alignment vertical="center"/>
    </xf>
    <xf numFmtId="0" fontId="6" fillId="2" borderId="31" xfId="0" applyFont="1" applyFill="1" applyBorder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18" xfId="0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Border="1" applyAlignment="1" applyProtection="1"/>
    <xf numFmtId="0" fontId="12" fillId="0" borderId="0" xfId="0" applyFont="1" applyAlignment="1" applyProtection="1">
      <alignment wrapText="1"/>
    </xf>
    <xf numFmtId="177" fontId="6" fillId="0" borderId="46" xfId="0" applyNumberFormat="1" applyFont="1" applyBorder="1" applyProtection="1">
      <alignment vertical="center"/>
    </xf>
    <xf numFmtId="0" fontId="6" fillId="0" borderId="46" xfId="0" applyNumberFormat="1" applyFont="1" applyBorder="1" applyProtection="1">
      <alignment vertical="center"/>
    </xf>
    <xf numFmtId="0" fontId="6" fillId="0" borderId="4" xfId="0" applyNumberFormat="1" applyFont="1" applyBorder="1" applyProtection="1">
      <alignment vertical="center"/>
    </xf>
    <xf numFmtId="177" fontId="6" fillId="0" borderId="4" xfId="0" applyNumberFormat="1" applyFont="1" applyBorder="1" applyProtection="1">
      <alignment vertical="center"/>
    </xf>
    <xf numFmtId="177" fontId="6" fillId="0" borderId="26" xfId="0" applyNumberFormat="1" applyFont="1" applyBorder="1" applyProtection="1">
      <alignment vertical="center"/>
    </xf>
    <xf numFmtId="0" fontId="9" fillId="0" borderId="26" xfId="0" applyNumberFormat="1" applyFont="1" applyBorder="1" applyProtection="1">
      <alignment vertical="center"/>
    </xf>
    <xf numFmtId="178" fontId="19" fillId="0" borderId="2" xfId="0" applyNumberFormat="1" applyFont="1" applyFill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Continuous" vertical="center"/>
    </xf>
    <xf numFmtId="0" fontId="19" fillId="0" borderId="2" xfId="0" applyFont="1" applyFill="1" applyBorder="1" applyAlignment="1" applyProtection="1">
      <alignment horizontal="centerContinuous" vertical="center"/>
    </xf>
    <xf numFmtId="38" fontId="9" fillId="0" borderId="4" xfId="1" applyNumberFormat="1" applyFont="1" applyBorder="1" applyAlignment="1" applyProtection="1">
      <alignment horizontal="right" vertical="center"/>
    </xf>
    <xf numFmtId="38" fontId="9" fillId="0" borderId="42" xfId="1" applyFont="1" applyBorder="1" applyAlignment="1" applyProtection="1">
      <alignment horizontal="right" vertical="center"/>
    </xf>
    <xf numFmtId="38" fontId="9" fillId="0" borderId="51" xfId="1" applyFont="1" applyBorder="1" applyAlignment="1" applyProtection="1">
      <alignment horizontal="right" vertical="center"/>
    </xf>
    <xf numFmtId="0" fontId="6" fillId="2" borderId="12" xfId="0" applyFont="1" applyFill="1" applyBorder="1" applyProtection="1">
      <alignment vertical="center"/>
    </xf>
    <xf numFmtId="38" fontId="6" fillId="0" borderId="51" xfId="1" applyFont="1" applyBorder="1" applyProtection="1">
      <alignment vertical="center"/>
    </xf>
    <xf numFmtId="0" fontId="6" fillId="2" borderId="52" xfId="0" applyFont="1" applyFill="1" applyBorder="1" applyProtection="1">
      <alignment vertical="center"/>
    </xf>
    <xf numFmtId="38" fontId="14" fillId="0" borderId="53" xfId="1" applyFont="1" applyBorder="1" applyProtection="1">
      <alignment vertical="center"/>
    </xf>
    <xf numFmtId="0" fontId="8" fillId="0" borderId="54" xfId="0" applyFont="1" applyBorder="1" applyAlignment="1" applyProtection="1">
      <alignment horizontal="center" vertical="center"/>
    </xf>
    <xf numFmtId="38" fontId="14" fillId="0" borderId="55" xfId="1" applyFont="1" applyBorder="1" applyProtection="1">
      <alignment vertical="center"/>
    </xf>
    <xf numFmtId="0" fontId="8" fillId="0" borderId="56" xfId="0" applyFont="1" applyBorder="1" applyAlignment="1" applyProtection="1">
      <alignment horizontal="center" vertical="center"/>
    </xf>
    <xf numFmtId="0" fontId="8" fillId="0" borderId="53" xfId="0" applyFont="1" applyBorder="1" applyAlignment="1" applyProtection="1">
      <alignment vertical="center"/>
    </xf>
    <xf numFmtId="0" fontId="8" fillId="0" borderId="57" xfId="0" applyFont="1" applyBorder="1" applyAlignment="1" applyProtection="1">
      <alignment vertical="center"/>
    </xf>
    <xf numFmtId="0" fontId="8" fillId="0" borderId="56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Protection="1">
      <alignment vertical="center"/>
    </xf>
    <xf numFmtId="0" fontId="9" fillId="0" borderId="0" xfId="0" applyFont="1" applyFill="1" applyBorder="1" applyProtection="1">
      <alignment vertical="center"/>
    </xf>
    <xf numFmtId="177" fontId="6" fillId="0" borderId="2" xfId="0" applyNumberFormat="1" applyFont="1" applyFill="1" applyBorder="1" applyProtection="1">
      <alignment vertical="center"/>
    </xf>
    <xf numFmtId="0" fontId="9" fillId="0" borderId="2" xfId="0" applyFont="1" applyFill="1" applyBorder="1" applyProtection="1">
      <alignment vertical="center"/>
    </xf>
    <xf numFmtId="0" fontId="9" fillId="0" borderId="2" xfId="0" applyNumberFormat="1" applyFont="1" applyFill="1" applyBorder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38" fontId="9" fillId="0" borderId="0" xfId="1" applyFont="1" applyFill="1" applyBorder="1" applyProtection="1">
      <alignment vertical="center"/>
    </xf>
    <xf numFmtId="38" fontId="9" fillId="0" borderId="2" xfId="1" applyFont="1" applyFill="1" applyBorder="1" applyAlignment="1" applyProtection="1">
      <alignment horizontal="right" vertical="center"/>
    </xf>
    <xf numFmtId="0" fontId="6" fillId="0" borderId="2" xfId="0" applyFont="1" applyFill="1" applyBorder="1" applyProtection="1">
      <alignment vertical="center"/>
    </xf>
    <xf numFmtId="0" fontId="9" fillId="0" borderId="17" xfId="0" applyFont="1" applyFill="1" applyBorder="1" applyProtection="1">
      <alignment vertical="center"/>
    </xf>
    <xf numFmtId="38" fontId="6" fillId="0" borderId="2" xfId="1" applyFont="1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NumberFormat="1" applyAlignment="1" applyProtection="1">
      <alignment horizontal="left" vertical="top"/>
    </xf>
    <xf numFmtId="1" fontId="0" fillId="0" borderId="0" xfId="0" applyNumberFormat="1" applyAlignment="1" applyProtection="1">
      <alignment horizontal="left" vertical="top"/>
    </xf>
    <xf numFmtId="0" fontId="8" fillId="0" borderId="0" xfId="0" applyFont="1" applyBorder="1" applyAlignment="1" applyProtection="1">
      <alignment vertical="center"/>
    </xf>
    <xf numFmtId="38" fontId="14" fillId="0" borderId="0" xfId="1" applyFont="1" applyBorder="1" applyProtection="1">
      <alignment vertical="center"/>
    </xf>
    <xf numFmtId="0" fontId="6" fillId="2" borderId="8" xfId="0" applyFont="1" applyFill="1" applyBorder="1" applyProtection="1">
      <alignment vertical="center"/>
      <protection locked="0"/>
    </xf>
    <xf numFmtId="0" fontId="9" fillId="2" borderId="8" xfId="0" applyFont="1" applyFill="1" applyBorder="1" applyProtection="1">
      <alignment vertical="center"/>
      <protection locked="0"/>
    </xf>
    <xf numFmtId="0" fontId="6" fillId="2" borderId="5" xfId="0" applyFont="1" applyFill="1" applyBorder="1" applyProtection="1">
      <alignment vertical="center"/>
      <protection locked="0"/>
    </xf>
    <xf numFmtId="0" fontId="6" fillId="2" borderId="24" xfId="0" applyFont="1" applyFill="1" applyBorder="1" applyProtection="1">
      <alignment vertical="center"/>
      <protection locked="0"/>
    </xf>
    <xf numFmtId="179" fontId="8" fillId="0" borderId="57" xfId="0" applyNumberFormat="1" applyFont="1" applyBorder="1" applyAlignment="1" applyProtection="1">
      <alignment vertical="center"/>
    </xf>
    <xf numFmtId="0" fontId="10" fillId="3" borderId="28" xfId="0" applyFont="1" applyFill="1" applyBorder="1" applyProtection="1">
      <alignment vertical="center"/>
      <protection locked="0"/>
    </xf>
    <xf numFmtId="0" fontId="6" fillId="3" borderId="33" xfId="0" applyFont="1" applyFill="1" applyBorder="1">
      <alignment vertical="center"/>
    </xf>
    <xf numFmtId="0" fontId="6" fillId="3" borderId="22" xfId="0" applyFont="1" applyFill="1" applyBorder="1" applyProtection="1">
      <alignment vertical="center"/>
      <protection locked="0"/>
    </xf>
    <xf numFmtId="0" fontId="10" fillId="3" borderId="13" xfId="0" applyFont="1" applyFill="1" applyBorder="1" applyProtection="1">
      <alignment vertical="center"/>
      <protection locked="0"/>
    </xf>
    <xf numFmtId="0" fontId="6" fillId="3" borderId="5" xfId="0" applyFont="1" applyFill="1" applyBorder="1">
      <alignment vertical="center"/>
    </xf>
    <xf numFmtId="0" fontId="17" fillId="3" borderId="3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Protection="1">
      <alignment vertical="center"/>
      <protection locked="0"/>
    </xf>
    <xf numFmtId="0" fontId="6" fillId="3" borderId="3" xfId="0" applyFont="1" applyFill="1" applyBorder="1" applyProtection="1">
      <alignment vertical="center"/>
      <protection locked="0"/>
    </xf>
    <xf numFmtId="0" fontId="6" fillId="3" borderId="24" xfId="0" applyFont="1" applyFill="1" applyBorder="1">
      <alignment vertical="center"/>
    </xf>
    <xf numFmtId="0" fontId="6" fillId="3" borderId="25" xfId="0" applyFont="1" applyFill="1" applyBorder="1" applyProtection="1">
      <alignment vertical="center"/>
      <protection locked="0"/>
    </xf>
    <xf numFmtId="49" fontId="10" fillId="3" borderId="13" xfId="0" applyNumberFormat="1" applyFont="1" applyFill="1" applyBorder="1" applyAlignment="1" applyProtection="1">
      <alignment horizontal="right" vertical="center"/>
      <protection locked="0"/>
    </xf>
    <xf numFmtId="176" fontId="9" fillId="3" borderId="4" xfId="0" applyNumberFormat="1" applyFont="1" applyFill="1" applyBorder="1" applyAlignment="1" applyProtection="1">
      <alignment horizontal="right" vertical="center"/>
      <protection locked="0"/>
    </xf>
    <xf numFmtId="176" fontId="9" fillId="3" borderId="26" xfId="0" applyNumberFormat="1" applyFont="1" applyFill="1" applyBorder="1" applyAlignment="1" applyProtection="1">
      <alignment horizontal="right" vertical="center"/>
      <protection locked="0"/>
    </xf>
    <xf numFmtId="176" fontId="10" fillId="3" borderId="32" xfId="0" applyNumberFormat="1" applyFont="1" applyFill="1" applyBorder="1" applyProtection="1">
      <alignment vertical="center"/>
      <protection locked="0"/>
    </xf>
    <xf numFmtId="176" fontId="9" fillId="3" borderId="4" xfId="0" applyNumberFormat="1" applyFont="1" applyFill="1" applyBorder="1" applyProtection="1">
      <alignment vertical="center"/>
      <protection locked="0"/>
    </xf>
    <xf numFmtId="176" fontId="6" fillId="3" borderId="4" xfId="0" applyNumberFormat="1" applyFont="1" applyFill="1" applyBorder="1" applyProtection="1">
      <alignment vertical="center"/>
      <protection locked="0"/>
    </xf>
    <xf numFmtId="176" fontId="6" fillId="3" borderId="26" xfId="0" applyNumberFormat="1" applyFont="1" applyFill="1" applyBorder="1" applyProtection="1">
      <alignment vertical="center"/>
      <protection locked="0"/>
    </xf>
    <xf numFmtId="176" fontId="10" fillId="3" borderId="4" xfId="0" applyNumberFormat="1" applyFont="1" applyFill="1" applyBorder="1" applyProtection="1">
      <alignment vertical="center"/>
      <protection locked="0"/>
    </xf>
    <xf numFmtId="176" fontId="9" fillId="3" borderId="26" xfId="0" applyNumberFormat="1" applyFont="1" applyFill="1" applyBorder="1" applyProtection="1">
      <alignment vertical="center"/>
      <protection locked="0"/>
    </xf>
    <xf numFmtId="0" fontId="10" fillId="3" borderId="46" xfId="0" applyFont="1" applyFill="1" applyBorder="1" applyProtection="1">
      <alignment vertical="center"/>
      <protection locked="0"/>
    </xf>
    <xf numFmtId="49" fontId="10" fillId="3" borderId="1" xfId="0" applyNumberFormat="1" applyFont="1" applyFill="1" applyBorder="1" applyAlignment="1" applyProtection="1">
      <alignment horizontal="right" vertical="center"/>
      <protection locked="0"/>
    </xf>
    <xf numFmtId="176" fontId="10" fillId="3" borderId="46" xfId="0" applyNumberFormat="1" applyFont="1" applyFill="1" applyBorder="1" applyAlignment="1" applyProtection="1">
      <alignment horizontal="right" vertical="center"/>
      <protection locked="0"/>
    </xf>
    <xf numFmtId="176" fontId="6" fillId="2" borderId="8" xfId="0" applyNumberFormat="1" applyFont="1" applyFill="1" applyBorder="1">
      <alignment vertical="center"/>
    </xf>
    <xf numFmtId="0" fontId="17" fillId="3" borderId="22" xfId="0" applyFont="1" applyFill="1" applyBorder="1" applyAlignment="1" applyProtection="1">
      <alignment horizontal="center" vertical="center"/>
      <protection locked="0"/>
    </xf>
    <xf numFmtId="0" fontId="9" fillId="3" borderId="26" xfId="0" applyFont="1" applyFill="1" applyBorder="1" applyProtection="1">
      <alignment vertical="center"/>
      <protection locked="0"/>
    </xf>
    <xf numFmtId="1" fontId="0" fillId="0" borderId="0" xfId="0" applyNumberFormat="1" applyAlignment="1" applyProtection="1">
      <alignment horizontal="left" vertical="center"/>
    </xf>
    <xf numFmtId="0" fontId="12" fillId="0" borderId="11" xfId="0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12" fillId="2" borderId="22" xfId="0" applyFont="1" applyFill="1" applyBorder="1" applyAlignment="1" applyProtection="1">
      <alignment horizontal="center" vertical="center"/>
    </xf>
    <xf numFmtId="0" fontId="12" fillId="2" borderId="32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</xf>
    <xf numFmtId="0" fontId="12" fillId="2" borderId="23" xfId="0" applyFont="1" applyFill="1" applyBorder="1" applyAlignment="1" applyProtection="1">
      <alignment horizontal="center" vertical="center" wrapText="1"/>
    </xf>
    <xf numFmtId="0" fontId="12" fillId="2" borderId="20" xfId="0" applyFont="1" applyFill="1" applyBorder="1" applyAlignment="1" applyProtection="1">
      <alignment horizontal="center" vertical="center" wrapText="1"/>
    </xf>
    <xf numFmtId="0" fontId="12" fillId="2" borderId="10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/>
    </xf>
    <xf numFmtId="0" fontId="8" fillId="0" borderId="19" xfId="0" applyFont="1" applyBorder="1" applyAlignment="1" applyProtection="1">
      <alignment horizontal="left"/>
    </xf>
    <xf numFmtId="0" fontId="8" fillId="0" borderId="19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center"/>
    </xf>
    <xf numFmtId="0" fontId="12" fillId="2" borderId="17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12" fillId="2" borderId="39" xfId="0" applyFont="1" applyFill="1" applyBorder="1" applyAlignment="1" applyProtection="1">
      <alignment horizontal="center" vertical="center" wrapText="1"/>
    </xf>
    <xf numFmtId="0" fontId="12" fillId="2" borderId="35" xfId="0" applyFont="1" applyFill="1" applyBorder="1" applyAlignment="1" applyProtection="1">
      <alignment horizontal="center" vertical="center"/>
    </xf>
    <xf numFmtId="0" fontId="12" fillId="2" borderId="41" xfId="0" applyFont="1" applyFill="1" applyBorder="1" applyAlignment="1" applyProtection="1">
      <alignment horizontal="center" vertical="center"/>
    </xf>
    <xf numFmtId="0" fontId="12" fillId="2" borderId="38" xfId="0" applyFont="1" applyFill="1" applyBorder="1" applyAlignment="1" applyProtection="1">
      <alignment horizontal="center" vertical="center"/>
    </xf>
    <xf numFmtId="0" fontId="12" fillId="2" borderId="25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/>
    <xf numFmtId="0" fontId="12" fillId="0" borderId="0" xfId="0" applyFont="1" applyAlignment="1" applyProtection="1">
      <alignment wrapText="1"/>
    </xf>
    <xf numFmtId="0" fontId="12" fillId="0" borderId="2" xfId="0" applyFont="1" applyBorder="1" applyAlignment="1" applyProtection="1">
      <alignment wrapText="1"/>
    </xf>
    <xf numFmtId="0" fontId="7" fillId="0" borderId="0" xfId="0" applyFont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</xf>
    <xf numFmtId="0" fontId="12" fillId="2" borderId="20" xfId="0" applyFont="1" applyFill="1" applyBorder="1" applyAlignment="1" applyProtection="1">
      <alignment horizontal="center" vertical="center"/>
    </xf>
    <xf numFmtId="0" fontId="12" fillId="2" borderId="3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21" xfId="0" applyFont="1" applyFill="1" applyBorder="1" applyAlignment="1" applyProtection="1">
      <alignment horizontal="center" vertical="center" wrapText="1"/>
    </xf>
    <xf numFmtId="0" fontId="12" fillId="2" borderId="37" xfId="0" applyFont="1" applyFill="1" applyBorder="1" applyAlignment="1" applyProtection="1">
      <alignment horizontal="center" vertical="center" wrapText="1"/>
    </xf>
    <xf numFmtId="0" fontId="12" fillId="2" borderId="23" xfId="0" applyFont="1" applyFill="1" applyBorder="1" applyAlignment="1" applyProtection="1">
      <alignment horizontal="center" vertical="center"/>
    </xf>
    <xf numFmtId="0" fontId="12" fillId="2" borderId="17" xfId="0" applyFont="1" applyFill="1" applyBorder="1" applyAlignment="1" applyProtection="1">
      <alignment horizontal="center" vertical="center"/>
    </xf>
    <xf numFmtId="0" fontId="12" fillId="2" borderId="48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49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 wrapText="1"/>
    </xf>
    <xf numFmtId="0" fontId="12" fillId="2" borderId="5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45" xfId="0" applyFont="1" applyFill="1" applyBorder="1" applyAlignment="1" applyProtection="1">
      <alignment horizontal="right" vertical="center"/>
    </xf>
    <xf numFmtId="0" fontId="13" fillId="0" borderId="0" xfId="0" applyFont="1" applyAlignment="1" applyProtection="1">
      <alignment horizontal="center" vertical="top"/>
    </xf>
    <xf numFmtId="0" fontId="8" fillId="3" borderId="19" xfId="0" applyFont="1" applyFill="1" applyBorder="1" applyAlignment="1" applyProtection="1">
      <alignment horizontal="center"/>
      <protection locked="0"/>
    </xf>
    <xf numFmtId="0" fontId="8" fillId="0" borderId="15" xfId="0" applyFont="1" applyBorder="1" applyAlignment="1" applyProtection="1">
      <alignment horizontal="left"/>
    </xf>
    <xf numFmtId="179" fontId="8" fillId="0" borderId="15" xfId="0" applyNumberFormat="1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/>
    </xf>
    <xf numFmtId="38" fontId="8" fillId="0" borderId="15" xfId="0" applyNumberFormat="1" applyFont="1" applyBorder="1" applyAlignment="1" applyProtection="1">
      <alignment horizontal="center"/>
    </xf>
    <xf numFmtId="0" fontId="12" fillId="2" borderId="39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8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12" fillId="0" borderId="0" xfId="0" applyFont="1" applyAlignment="1">
      <alignment wrapText="1"/>
    </xf>
    <xf numFmtId="0" fontId="12" fillId="0" borderId="2" xfId="0" applyFont="1" applyBorder="1" applyAlignment="1">
      <alignment wrapText="1"/>
    </xf>
    <xf numFmtId="0" fontId="7" fillId="0" borderId="0" xfId="0" applyFont="1" applyAlignment="1">
      <alignment horizontal="center" vertical="center"/>
    </xf>
    <xf numFmtId="0" fontId="12" fillId="2" borderId="4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left"/>
    </xf>
    <xf numFmtId="0" fontId="15" fillId="0" borderId="19" xfId="0" applyFont="1" applyBorder="1" applyAlignment="1" applyProtection="1">
      <alignment horizontal="center"/>
      <protection locked="0"/>
    </xf>
    <xf numFmtId="0" fontId="8" fillId="0" borderId="15" xfId="0" applyFont="1" applyBorder="1" applyAlignment="1">
      <alignment horizontal="left"/>
    </xf>
    <xf numFmtId="179" fontId="15" fillId="0" borderId="15" xfId="0" applyNumberFormat="1" applyFont="1" applyBorder="1" applyAlignment="1" applyProtection="1">
      <alignment horizontal="center"/>
      <protection locked="0"/>
    </xf>
    <xf numFmtId="0" fontId="15" fillId="0" borderId="15" xfId="0" applyFont="1" applyBorder="1" applyAlignment="1" applyProtection="1">
      <alignment horizontal="center"/>
      <protection locked="0"/>
    </xf>
    <xf numFmtId="176" fontId="15" fillId="0" borderId="15" xfId="0" applyNumberFormat="1" applyFont="1" applyBorder="1" applyAlignment="1" applyProtection="1">
      <alignment horizontal="center"/>
      <protection locked="0"/>
    </xf>
    <xf numFmtId="0" fontId="8" fillId="0" borderId="15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68034</xdr:colOff>
      <xdr:row>1</xdr:row>
      <xdr:rowOff>244929</xdr:rowOff>
    </xdr:from>
    <xdr:to>
      <xdr:col>26</xdr:col>
      <xdr:colOff>144234</xdr:colOff>
      <xdr:row>5</xdr:row>
      <xdr:rowOff>13608</xdr:rowOff>
    </xdr:to>
    <xdr:sp macro="" textlink="">
      <xdr:nvSpPr>
        <xdr:cNvPr id="2" name="テキスト ボックス 1"/>
        <xdr:cNvSpPr txBox="1"/>
      </xdr:nvSpPr>
      <xdr:spPr>
        <a:xfrm>
          <a:off x="10259784" y="748393"/>
          <a:ext cx="6702879" cy="12654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400"/>
            </a:lnSpc>
          </a:pPr>
          <a:r>
            <a:rPr lang="ja-JP" altLang="en-US" sz="105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≪注意事項≫</a:t>
          </a:r>
          <a:endParaRPr lang="en-US" altLang="ja-JP" sz="105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400"/>
            </a:lnSpc>
          </a:pP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　割引等を受けた場合には、本用紙に記載のうえ、その理由がわかる書類の写しを添付してください。</a:t>
          </a:r>
          <a:r>
            <a:rPr lang="ja-JP" altLang="en-US" sz="1050"/>
            <a:t> </a:t>
          </a:r>
          <a:endParaRPr lang="en-US" altLang="ja-JP" sz="1050"/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　</a:t>
          </a:r>
          <a:r>
            <a:rPr lang="ja-JP" altLang="ja-JP" sz="10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対象児童が二人以上いる場合は、児童ごとに分けてご提出ください。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altLang="ja-JP" sz="1050"/>
        </a:p>
        <a:p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　夜間帯（</a:t>
          </a:r>
          <a:r>
            <a:rPr lang="en-US" altLang="ja-JP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時～翌</a:t>
          </a:r>
          <a:r>
            <a:rPr lang="en-US" altLang="ja-JP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時）をご利用いただいた場合は、行を分けて記入してください。</a:t>
          </a:r>
          <a:endParaRPr lang="ja-JP" altLang="ja-JP" sz="1050">
            <a:effectLst/>
          </a:endParaRPr>
        </a:p>
        <a:p>
          <a:r>
            <a:rPr kumimoji="1" lang="ja-JP" altLang="ja-JP" sz="10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また、日付が変わる（深夜０時を超える）場合も同様に、行を分けて記入してください。</a:t>
          </a:r>
          <a:endParaRPr lang="ja-JP" altLang="ja-JP" sz="1050">
            <a:effectLst/>
          </a:endParaRPr>
        </a:p>
        <a:p>
          <a:pPr>
            <a:lnSpc>
              <a:spcPts val="1400"/>
            </a:lnSpc>
          </a:pPr>
          <a:r>
            <a:rPr kumimoji="1"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　ピンク色のセルに入力してください。</a:t>
          </a:r>
          <a:endParaRPr kumimoji="1" lang="ja-JP" altLang="en-US" sz="105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136071</xdr:colOff>
      <xdr:row>14</xdr:row>
      <xdr:rowOff>65315</xdr:rowOff>
    </xdr:from>
    <xdr:to>
      <xdr:col>11</xdr:col>
      <xdr:colOff>176894</xdr:colOff>
      <xdr:row>16</xdr:row>
      <xdr:rowOff>217714</xdr:rowOff>
    </xdr:to>
    <xdr:sp macro="" textlink="">
      <xdr:nvSpPr>
        <xdr:cNvPr id="3" name="線吹き出し 1 (枠付き) 2"/>
        <xdr:cNvSpPr/>
      </xdr:nvSpPr>
      <xdr:spPr>
        <a:xfrm>
          <a:off x="2762250" y="4542065"/>
          <a:ext cx="2952751" cy="778328"/>
        </a:xfrm>
        <a:prstGeom prst="borderCallout1">
          <a:avLst>
            <a:gd name="adj1" fmla="val 2130"/>
            <a:gd name="adj2" fmla="val 99359"/>
            <a:gd name="adj3" fmla="val -22548"/>
            <a:gd name="adj4" fmla="val 106408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ysClr val="windowText" lastClr="000000"/>
              </a:solidFill>
            </a:rPr>
            <a:t>※</a:t>
          </a:r>
          <a:r>
            <a:rPr kumimoji="1" lang="ja-JP" altLang="en-US" sz="1400" b="1">
              <a:solidFill>
                <a:sysClr val="windowText" lastClr="000000"/>
              </a:solidFill>
            </a:rPr>
            <a:t>同日に夜間帯を利用した時は、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行を分けて記入</a:t>
          </a:r>
        </a:p>
      </xdr:txBody>
    </xdr:sp>
    <xdr:clientData/>
  </xdr:twoCellAnchor>
  <xdr:twoCellAnchor>
    <xdr:from>
      <xdr:col>13</xdr:col>
      <xdr:colOff>704851</xdr:colOff>
      <xdr:row>14</xdr:row>
      <xdr:rowOff>78920</xdr:rowOff>
    </xdr:from>
    <xdr:to>
      <xdr:col>19</xdr:col>
      <xdr:colOff>585107</xdr:colOff>
      <xdr:row>16</xdr:row>
      <xdr:rowOff>176891</xdr:rowOff>
    </xdr:to>
    <xdr:sp macro="" textlink="">
      <xdr:nvSpPr>
        <xdr:cNvPr id="4" name="線吹き出し 1 (枠付き) 3"/>
        <xdr:cNvSpPr/>
      </xdr:nvSpPr>
      <xdr:spPr>
        <a:xfrm>
          <a:off x="6855280" y="4555670"/>
          <a:ext cx="3880756" cy="723900"/>
        </a:xfrm>
        <a:prstGeom prst="borderCallout1">
          <a:avLst>
            <a:gd name="adj1" fmla="val 2305"/>
            <a:gd name="adj2" fmla="val 41381"/>
            <a:gd name="adj3" fmla="val -151467"/>
            <a:gd name="adj4" fmla="val 61056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例：</a:t>
          </a:r>
          <a:r>
            <a:rPr kumimoji="1" lang="en-US" altLang="ja-JP" sz="1400" b="1">
              <a:solidFill>
                <a:sysClr val="windowText" lastClr="000000"/>
              </a:solidFill>
            </a:rPr>
            <a:t>1</a:t>
          </a:r>
          <a:r>
            <a:rPr kumimoji="1" lang="ja-JP" altLang="en-US" sz="1400" b="1">
              <a:solidFill>
                <a:sysClr val="windowText" lastClr="000000"/>
              </a:solidFill>
            </a:rPr>
            <a:t>時間</a:t>
          </a:r>
          <a:r>
            <a:rPr kumimoji="1" lang="en-US" altLang="ja-JP" sz="1400" b="1">
              <a:solidFill>
                <a:sysClr val="windowText" lastClr="000000"/>
              </a:solidFill>
            </a:rPr>
            <a:t>2,500</a:t>
          </a:r>
          <a:r>
            <a:rPr kumimoji="1" lang="ja-JP" altLang="en-US" sz="1400" b="1">
              <a:solidFill>
                <a:sysClr val="windowText" lastClr="000000"/>
              </a:solidFill>
            </a:rPr>
            <a:t>円のシッター料で</a:t>
          </a:r>
          <a:r>
            <a:rPr kumimoji="1" lang="en-US" altLang="ja-JP" sz="1400" b="1">
              <a:solidFill>
                <a:sysClr val="windowText" lastClr="000000"/>
              </a:solidFill>
            </a:rPr>
            <a:t>4</a:t>
          </a:r>
          <a:r>
            <a:rPr kumimoji="1" lang="ja-JP" altLang="en-US" sz="1400" b="1">
              <a:solidFill>
                <a:sysClr val="windowText" lastClr="000000"/>
              </a:solidFill>
            </a:rPr>
            <a:t>時間利用し、</a:t>
          </a:r>
          <a:r>
            <a:rPr kumimoji="1" lang="en-US" altLang="ja-JP" sz="1400" b="1">
              <a:solidFill>
                <a:sysClr val="windowText" lastClr="000000"/>
              </a:solidFill>
            </a:rPr>
            <a:t>2,200</a:t>
          </a:r>
          <a:r>
            <a:rPr kumimoji="1" lang="ja-JP" altLang="en-US" sz="1400" b="1">
              <a:solidFill>
                <a:sysClr val="windowText" lastClr="000000"/>
              </a:solidFill>
            </a:rPr>
            <a:t>円クーポンを使用したとき。</a:t>
          </a:r>
        </a:p>
      </xdr:txBody>
    </xdr:sp>
    <xdr:clientData/>
  </xdr:twoCellAnchor>
  <xdr:twoCellAnchor>
    <xdr:from>
      <xdr:col>20</xdr:col>
      <xdr:colOff>68035</xdr:colOff>
      <xdr:row>14</xdr:row>
      <xdr:rowOff>43543</xdr:rowOff>
    </xdr:from>
    <xdr:to>
      <xdr:col>25</xdr:col>
      <xdr:colOff>195942</xdr:colOff>
      <xdr:row>17</xdr:row>
      <xdr:rowOff>149678</xdr:rowOff>
    </xdr:to>
    <xdr:sp macro="" textlink="">
      <xdr:nvSpPr>
        <xdr:cNvPr id="5" name="線吹き出し 1 (枠付き) 4"/>
        <xdr:cNvSpPr/>
      </xdr:nvSpPr>
      <xdr:spPr>
        <a:xfrm>
          <a:off x="11702142" y="4520293"/>
          <a:ext cx="3788229" cy="1045028"/>
        </a:xfrm>
        <a:prstGeom prst="borderCallout1">
          <a:avLst>
            <a:gd name="adj1" fmla="val 1113"/>
            <a:gd name="adj2" fmla="val 54869"/>
            <a:gd name="adj3" fmla="val -19190"/>
            <a:gd name="adj4" fmla="val 7254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ysClr val="windowText" lastClr="000000"/>
              </a:solidFill>
            </a:rPr>
            <a:t>※</a:t>
          </a:r>
          <a:r>
            <a:rPr kumimoji="1" lang="ja-JP" altLang="en-US" sz="1400" b="1">
              <a:solidFill>
                <a:sysClr val="windowText" lastClr="000000"/>
              </a:solidFill>
            </a:rPr>
            <a:t>各時間帯の</a:t>
          </a:r>
          <a:r>
            <a:rPr kumimoji="1" lang="en-US" altLang="ja-JP" sz="1400" b="1">
              <a:solidFill>
                <a:sysClr val="windowText" lastClr="000000"/>
              </a:solidFill>
            </a:rPr>
            <a:t>1</a:t>
          </a:r>
          <a:r>
            <a:rPr kumimoji="1" lang="ja-JP" altLang="en-US" sz="1400" b="1">
              <a:solidFill>
                <a:sysClr val="windowText" lastClr="000000"/>
              </a:solidFill>
            </a:rPr>
            <a:t>時間あたりの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補助上限額</a:t>
          </a:r>
          <a:r>
            <a:rPr kumimoji="1" lang="en-US" altLang="ja-JP" sz="1400" b="1">
              <a:solidFill>
                <a:sysClr val="windowText" lastClr="000000"/>
              </a:solidFill>
            </a:rPr>
            <a:t>×</a:t>
          </a:r>
          <a:r>
            <a:rPr kumimoji="1" lang="ja-JP" altLang="en-US" sz="1400" b="1">
              <a:solidFill>
                <a:sysClr val="windowText" lastClr="000000"/>
              </a:solidFill>
            </a:rPr>
            <a:t>利用時間を記入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 baseline="0">
              <a:solidFill>
                <a:sysClr val="windowText" lastClr="000000"/>
              </a:solidFill>
            </a:rPr>
            <a:t>　</a:t>
          </a:r>
          <a:r>
            <a:rPr kumimoji="1" lang="en-US" altLang="ja-JP" sz="1400" b="1" baseline="0">
              <a:solidFill>
                <a:sysClr val="windowText" lastClr="000000"/>
              </a:solidFill>
            </a:rPr>
            <a:t>(4/5</a:t>
          </a:r>
          <a:r>
            <a:rPr kumimoji="1" lang="ja-JP" altLang="en-US" sz="1400" b="1" baseline="0">
              <a:solidFill>
                <a:sysClr val="windowText" lastClr="000000"/>
              </a:solidFill>
            </a:rPr>
            <a:t>の場合、</a:t>
          </a:r>
          <a:r>
            <a:rPr kumimoji="1" lang="en-US" altLang="ja-JP" sz="1400" b="1" baseline="0">
              <a:solidFill>
                <a:sysClr val="windowText" lastClr="000000"/>
              </a:solidFill>
            </a:rPr>
            <a:t>3,500</a:t>
          </a:r>
          <a:r>
            <a:rPr kumimoji="1" lang="ja-JP" altLang="en-US" sz="1400" b="1" baseline="0">
              <a:solidFill>
                <a:sysClr val="windowText" lastClr="000000"/>
              </a:solidFill>
            </a:rPr>
            <a:t>円</a:t>
          </a:r>
          <a:r>
            <a:rPr kumimoji="1" lang="en-US" altLang="ja-JP" sz="1400" b="1" baseline="0">
              <a:solidFill>
                <a:sysClr val="windowText" lastClr="000000"/>
              </a:solidFill>
            </a:rPr>
            <a:t>×1.5</a:t>
          </a:r>
          <a:r>
            <a:rPr kumimoji="1" lang="ja-JP" altLang="en-US" sz="1400" b="1" baseline="0">
              <a:solidFill>
                <a:sysClr val="windowText" lastClr="000000"/>
              </a:solidFill>
            </a:rPr>
            <a:t>時間＝</a:t>
          </a:r>
          <a:r>
            <a:rPr kumimoji="1" lang="en-US" altLang="ja-JP" sz="1400" b="1" baseline="0">
              <a:solidFill>
                <a:sysClr val="windowText" lastClr="000000"/>
              </a:solidFill>
            </a:rPr>
            <a:t>5,250</a:t>
          </a:r>
          <a:r>
            <a:rPr kumimoji="1" lang="ja-JP" altLang="en-US" sz="1400" b="1" baseline="0">
              <a:solidFill>
                <a:sysClr val="windowText" lastClr="000000"/>
              </a:solidFill>
            </a:rPr>
            <a:t>円</a:t>
          </a:r>
          <a:r>
            <a:rPr kumimoji="1" lang="en-US" altLang="ja-JP" sz="1400" b="1" baseline="0">
              <a:solidFill>
                <a:sysClr val="windowText" lastClr="000000"/>
              </a:solidFill>
            </a:rPr>
            <a:t>)</a:t>
          </a:r>
          <a:endParaRPr kumimoji="1" lang="en-US" altLang="ja-JP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601433</xdr:colOff>
      <xdr:row>5</xdr:row>
      <xdr:rowOff>176893</xdr:rowOff>
    </xdr:from>
    <xdr:to>
      <xdr:col>10</xdr:col>
      <xdr:colOff>707570</xdr:colOff>
      <xdr:row>7</xdr:row>
      <xdr:rowOff>321128</xdr:rowOff>
    </xdr:to>
    <xdr:sp macro="" textlink="">
      <xdr:nvSpPr>
        <xdr:cNvPr id="6" name="線吹き出し 1 (枠付き) 5"/>
        <xdr:cNvSpPr/>
      </xdr:nvSpPr>
      <xdr:spPr>
        <a:xfrm>
          <a:off x="2179862" y="2081893"/>
          <a:ext cx="3249387" cy="566056"/>
        </a:xfrm>
        <a:prstGeom prst="borderCallout1">
          <a:avLst>
            <a:gd name="adj1" fmla="val 98582"/>
            <a:gd name="adj2" fmla="val 197"/>
            <a:gd name="adj3" fmla="val 263296"/>
            <a:gd name="adj4" fmla="val -19953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400" b="1">
              <a:solidFill>
                <a:sysClr val="windowText" lastClr="000000"/>
              </a:solidFill>
            </a:rPr>
            <a:t>※</a:t>
          </a:r>
          <a:r>
            <a:rPr kumimoji="1" lang="ja-JP" altLang="en-US" sz="1400" b="1">
              <a:solidFill>
                <a:sysClr val="windowText" lastClr="000000"/>
              </a:solidFill>
            </a:rPr>
            <a:t>共同保育で利用したときは○を記入</a:t>
          </a:r>
          <a:endParaRPr kumimoji="1" lang="en-US" altLang="ja-JP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1281793</xdr:colOff>
      <xdr:row>17</xdr:row>
      <xdr:rowOff>190500</xdr:rowOff>
    </xdr:from>
    <xdr:to>
      <xdr:col>26</xdr:col>
      <xdr:colOff>0</xdr:colOff>
      <xdr:row>19</xdr:row>
      <xdr:rowOff>272141</xdr:rowOff>
    </xdr:to>
    <xdr:sp macro="" textlink="">
      <xdr:nvSpPr>
        <xdr:cNvPr id="9" name="線吹き出し 1 (枠付き) 8"/>
        <xdr:cNvSpPr/>
      </xdr:nvSpPr>
      <xdr:spPr>
        <a:xfrm>
          <a:off x="13147222" y="5606143"/>
          <a:ext cx="3630385" cy="707569"/>
        </a:xfrm>
        <a:prstGeom prst="borderCallout1">
          <a:avLst>
            <a:gd name="adj1" fmla="val 1068"/>
            <a:gd name="adj2" fmla="val 70175"/>
            <a:gd name="adj3" fmla="val -166964"/>
            <a:gd name="adj4" fmla="val 84734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400" b="1">
              <a:solidFill>
                <a:sysClr val="windowText" lastClr="000000"/>
              </a:solidFill>
            </a:rPr>
            <a:t>※</a:t>
          </a:r>
          <a:r>
            <a:rPr kumimoji="1" lang="ja-JP" altLang="en-US" sz="1400" b="1">
              <a:solidFill>
                <a:sysClr val="windowText" lastClr="000000"/>
              </a:solidFill>
            </a:rPr>
            <a:t>③利用料と④補助上限額を比較して、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少ない方が⑤申請額となります。</a:t>
          </a:r>
          <a:endParaRPr kumimoji="1" lang="en-US" altLang="ja-JP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389167</xdr:colOff>
      <xdr:row>35</xdr:row>
      <xdr:rowOff>97971</xdr:rowOff>
    </xdr:from>
    <xdr:to>
      <xdr:col>21</xdr:col>
      <xdr:colOff>1115787</xdr:colOff>
      <xdr:row>38</xdr:row>
      <xdr:rowOff>206826</xdr:rowOff>
    </xdr:to>
    <xdr:sp macro="" textlink="">
      <xdr:nvSpPr>
        <xdr:cNvPr id="10" name="線吹き出し 1 (枠付き) 9"/>
        <xdr:cNvSpPr/>
      </xdr:nvSpPr>
      <xdr:spPr>
        <a:xfrm>
          <a:off x="7356024" y="10548257"/>
          <a:ext cx="5625192" cy="1047748"/>
        </a:xfrm>
        <a:prstGeom prst="borderCallout1">
          <a:avLst>
            <a:gd name="adj1" fmla="val 98375"/>
            <a:gd name="adj2" fmla="val 100045"/>
            <a:gd name="adj3" fmla="val 125124"/>
            <a:gd name="adj4" fmla="val 119380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400" b="1">
              <a:solidFill>
                <a:sysClr val="windowText" lastClr="000000"/>
              </a:solidFill>
            </a:rPr>
            <a:t>※</a:t>
          </a:r>
          <a:r>
            <a:rPr kumimoji="1" lang="ja-JP" altLang="en-US" sz="1400" b="1">
              <a:solidFill>
                <a:sysClr val="windowText" lastClr="000000"/>
              </a:solidFill>
            </a:rPr>
            <a:t>月の合計時間が</a:t>
          </a:r>
          <a:r>
            <a:rPr kumimoji="1" lang="en-US" altLang="ja-JP" sz="1400" b="1">
              <a:solidFill>
                <a:sysClr val="windowText" lastClr="000000"/>
              </a:solidFill>
            </a:rPr>
            <a:t>4</a:t>
          </a:r>
          <a:r>
            <a:rPr kumimoji="1" lang="ja-JP" altLang="en-US" sz="1400" b="1">
              <a:solidFill>
                <a:sysClr val="windowText" lastClr="000000"/>
              </a:solidFill>
            </a:rPr>
            <a:t>時間</a:t>
          </a:r>
          <a:r>
            <a:rPr kumimoji="1" lang="en-US" altLang="ja-JP" sz="1400" b="1">
              <a:solidFill>
                <a:sysClr val="windowText" lastClr="000000"/>
              </a:solidFill>
            </a:rPr>
            <a:t>15</a:t>
          </a:r>
          <a:r>
            <a:rPr kumimoji="1" lang="ja-JP" altLang="en-US" sz="1400" b="1">
              <a:solidFill>
                <a:sysClr val="windowText" lastClr="000000"/>
              </a:solidFill>
            </a:rPr>
            <a:t>分なので、</a:t>
          </a:r>
          <a:r>
            <a:rPr kumimoji="1" lang="en-US" altLang="ja-JP" sz="1400" b="1">
              <a:solidFill>
                <a:sysClr val="windowText" lastClr="000000"/>
              </a:solidFill>
            </a:rPr>
            <a:t>15</a:t>
          </a:r>
          <a:r>
            <a:rPr kumimoji="1" lang="ja-JP" altLang="en-US" sz="1400" b="1">
              <a:solidFill>
                <a:sysClr val="windowText" lastClr="000000"/>
              </a:solidFill>
            </a:rPr>
            <a:t>分は切捨てとなります。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日中の</a:t>
          </a:r>
          <a:r>
            <a:rPr kumimoji="1" lang="en-US" altLang="ja-JP" sz="1400" b="1">
              <a:solidFill>
                <a:sysClr val="windowText" lastClr="000000"/>
              </a:solidFill>
            </a:rPr>
            <a:t>15</a:t>
          </a:r>
          <a:r>
            <a:rPr kumimoji="1" lang="ja-JP" altLang="en-US" sz="1400" b="1">
              <a:solidFill>
                <a:sysClr val="windowText" lastClr="000000"/>
              </a:solidFill>
            </a:rPr>
            <a:t>分を切り捨てる場合、合計時間が</a:t>
          </a:r>
          <a:r>
            <a:rPr kumimoji="1" lang="en-US" altLang="ja-JP" sz="1400" b="1">
              <a:solidFill>
                <a:sysClr val="windowText" lastClr="000000"/>
              </a:solidFill>
            </a:rPr>
            <a:t>2</a:t>
          </a:r>
          <a:r>
            <a:rPr kumimoji="1" lang="ja-JP" altLang="en-US" sz="1400" b="1">
              <a:solidFill>
                <a:sysClr val="windowText" lastClr="000000"/>
              </a:solidFill>
            </a:rPr>
            <a:t>時間</a:t>
          </a:r>
          <a:r>
            <a:rPr kumimoji="1" lang="en-US" altLang="ja-JP" sz="1400" b="1">
              <a:solidFill>
                <a:sysClr val="windowText" lastClr="000000"/>
              </a:solidFill>
            </a:rPr>
            <a:t>30</a:t>
          </a:r>
          <a:r>
            <a:rPr kumimoji="1" lang="ja-JP" altLang="en-US" sz="1400" b="1">
              <a:solidFill>
                <a:sysClr val="windowText" lastClr="000000"/>
              </a:solidFill>
            </a:rPr>
            <a:t>分となるため、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日中の補助上限額は</a:t>
          </a:r>
          <a:r>
            <a:rPr kumimoji="1" lang="en-US" altLang="ja-JP" sz="1400" b="1">
              <a:solidFill>
                <a:sysClr val="windowText" lastClr="000000"/>
              </a:solidFill>
            </a:rPr>
            <a:t>2.5</a:t>
          </a:r>
          <a:r>
            <a:rPr kumimoji="1" lang="ja-JP" altLang="en-US" sz="1400" b="1">
              <a:solidFill>
                <a:sysClr val="windowText" lastClr="000000"/>
              </a:solidFill>
            </a:rPr>
            <a:t>時間</a:t>
          </a:r>
          <a:r>
            <a:rPr kumimoji="1" lang="en-US" altLang="ja-JP" sz="1400" b="1">
              <a:solidFill>
                <a:sysClr val="windowText" lastClr="000000"/>
              </a:solidFill>
            </a:rPr>
            <a:t>×2,500</a:t>
          </a:r>
          <a:r>
            <a:rPr kumimoji="1" lang="ja-JP" altLang="en-US" sz="1400" b="1">
              <a:solidFill>
                <a:sysClr val="windowText" lastClr="000000"/>
              </a:solidFill>
            </a:rPr>
            <a:t>円＝</a:t>
          </a:r>
          <a:r>
            <a:rPr kumimoji="1" lang="en-US" altLang="ja-JP" sz="1400" b="1">
              <a:solidFill>
                <a:sysClr val="windowText" lastClr="000000"/>
              </a:solidFill>
            </a:rPr>
            <a:t>6,250</a:t>
          </a:r>
          <a:r>
            <a:rPr kumimoji="1" lang="ja-JP" altLang="en-US" sz="1400" b="1">
              <a:solidFill>
                <a:sysClr val="windowText" lastClr="000000"/>
              </a:solidFill>
            </a:rPr>
            <a:t>円となります。</a:t>
          </a:r>
          <a:endParaRPr kumimoji="1" lang="en-US" altLang="ja-JP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1414234</xdr:colOff>
      <xdr:row>35</xdr:row>
      <xdr:rowOff>89506</xdr:rowOff>
    </xdr:from>
    <xdr:to>
      <xdr:col>25</xdr:col>
      <xdr:colOff>1338035</xdr:colOff>
      <xdr:row>38</xdr:row>
      <xdr:rowOff>198361</xdr:rowOff>
    </xdr:to>
    <xdr:sp macro="" textlink="">
      <xdr:nvSpPr>
        <xdr:cNvPr id="11" name="線吹き出し 1 (枠付き) 10"/>
        <xdr:cNvSpPr/>
      </xdr:nvSpPr>
      <xdr:spPr>
        <a:xfrm>
          <a:off x="13279663" y="10539792"/>
          <a:ext cx="3352801" cy="1047748"/>
        </a:xfrm>
        <a:prstGeom prst="borderCallout1">
          <a:avLst>
            <a:gd name="adj1" fmla="val 98445"/>
            <a:gd name="adj2" fmla="val 55532"/>
            <a:gd name="adj3" fmla="val 126008"/>
            <a:gd name="adj4" fmla="val 81776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400" b="1">
              <a:solidFill>
                <a:sysClr val="windowText" lastClr="000000"/>
              </a:solidFill>
            </a:rPr>
            <a:t>※</a:t>
          </a:r>
          <a:r>
            <a:rPr kumimoji="1" lang="ja-JP" altLang="en-US" sz="1400" b="1">
              <a:solidFill>
                <a:sysClr val="windowText" lastClr="000000"/>
              </a:solidFill>
            </a:rPr>
            <a:t>補助上限額の合計</a:t>
          </a:r>
          <a:r>
            <a:rPr kumimoji="1" lang="en-US" altLang="ja-JP" sz="1400" b="1">
              <a:solidFill>
                <a:sysClr val="windowText" lastClr="000000"/>
              </a:solidFill>
            </a:rPr>
            <a:t>(6,250</a:t>
          </a:r>
          <a:r>
            <a:rPr kumimoji="1" lang="ja-JP" altLang="en-US" sz="1400" b="1">
              <a:solidFill>
                <a:sysClr val="windowText" lastClr="000000"/>
              </a:solidFill>
            </a:rPr>
            <a:t>円</a:t>
          </a:r>
          <a:r>
            <a:rPr kumimoji="1" lang="en-US" altLang="ja-JP" sz="1400" b="1">
              <a:solidFill>
                <a:sysClr val="windowText" lastClr="000000"/>
              </a:solidFill>
            </a:rPr>
            <a:t>)</a:t>
          </a:r>
          <a:r>
            <a:rPr kumimoji="1" lang="ja-JP" altLang="en-US" sz="1400" b="1">
              <a:solidFill>
                <a:sysClr val="windowText" lastClr="000000"/>
              </a:solidFill>
            </a:rPr>
            <a:t>と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利用料の合計</a:t>
          </a:r>
          <a:r>
            <a:rPr kumimoji="1" lang="en-US" altLang="ja-JP" sz="1400" b="1">
              <a:solidFill>
                <a:sysClr val="windowText" lastClr="000000"/>
              </a:solidFill>
            </a:rPr>
            <a:t>(5,250</a:t>
          </a:r>
          <a:r>
            <a:rPr kumimoji="1" lang="ja-JP" altLang="en-US" sz="1400" b="1">
              <a:solidFill>
                <a:sysClr val="windowText" lastClr="000000"/>
              </a:solidFill>
            </a:rPr>
            <a:t>円</a:t>
          </a:r>
          <a:r>
            <a:rPr kumimoji="1" lang="en-US" altLang="ja-JP" sz="1400" b="1">
              <a:solidFill>
                <a:sysClr val="windowText" lastClr="000000"/>
              </a:solidFill>
            </a:rPr>
            <a:t>)</a:t>
          </a:r>
          <a:r>
            <a:rPr kumimoji="1" lang="ja-JP" altLang="en-US" sz="1400" b="1">
              <a:solidFill>
                <a:sysClr val="windowText" lastClr="000000"/>
              </a:solidFill>
            </a:rPr>
            <a:t>の少ない方が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最終的な申請額となります。</a:t>
          </a:r>
          <a:endParaRPr kumimoji="1" lang="en-US" altLang="ja-JP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27215</xdr:colOff>
      <xdr:row>38</xdr:row>
      <xdr:rowOff>232834</xdr:rowOff>
    </xdr:from>
    <xdr:to>
      <xdr:col>17</xdr:col>
      <xdr:colOff>582083</xdr:colOff>
      <xdr:row>43</xdr:row>
      <xdr:rowOff>0</xdr:rowOff>
    </xdr:to>
    <xdr:cxnSp macro="">
      <xdr:nvCxnSpPr>
        <xdr:cNvPr id="12" name="直線コネクタ 11"/>
        <xdr:cNvCxnSpPr/>
      </xdr:nvCxnSpPr>
      <xdr:spPr>
        <a:xfrm flipV="1">
          <a:off x="8239882" y="11705167"/>
          <a:ext cx="777118" cy="3023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258535</xdr:colOff>
      <xdr:row>36</xdr:row>
      <xdr:rowOff>108858</xdr:rowOff>
    </xdr:from>
    <xdr:to>
      <xdr:col>11</xdr:col>
      <xdr:colOff>171450</xdr:colOff>
      <xdr:row>38</xdr:row>
      <xdr:rowOff>206829</xdr:rowOff>
    </xdr:to>
    <xdr:sp macro="" textlink="">
      <xdr:nvSpPr>
        <xdr:cNvPr id="23" name="線吹き出し 1 (枠付き) 22"/>
        <xdr:cNvSpPr/>
      </xdr:nvSpPr>
      <xdr:spPr>
        <a:xfrm>
          <a:off x="1836964" y="10872108"/>
          <a:ext cx="3872593" cy="723900"/>
        </a:xfrm>
        <a:prstGeom prst="borderCallout1">
          <a:avLst>
            <a:gd name="adj1" fmla="val 100953"/>
            <a:gd name="adj2" fmla="val 32326"/>
            <a:gd name="adj3" fmla="val 218639"/>
            <a:gd name="adj4" fmla="val 83478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400" b="1">
              <a:solidFill>
                <a:sysClr val="windowText" lastClr="000000"/>
              </a:solidFill>
            </a:rPr>
            <a:t>※</a:t>
          </a:r>
          <a:r>
            <a:rPr kumimoji="1" lang="ja-JP" altLang="en-US" sz="1400" b="1">
              <a:solidFill>
                <a:sysClr val="windowText" lastClr="000000"/>
              </a:solidFill>
            </a:rPr>
            <a:t>月ごとに分単位は切捨てとなりますので、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合計時間は</a:t>
          </a:r>
          <a:r>
            <a:rPr kumimoji="1" lang="en-US" altLang="ja-JP" sz="1400" b="1">
              <a:solidFill>
                <a:sysClr val="windowText" lastClr="000000"/>
              </a:solidFill>
            </a:rPr>
            <a:t>4</a:t>
          </a:r>
          <a:r>
            <a:rPr kumimoji="1" lang="ja-JP" altLang="en-US" sz="1400" b="1">
              <a:solidFill>
                <a:sysClr val="windowText" lastClr="000000"/>
              </a:solidFill>
            </a:rPr>
            <a:t>時間になります。</a:t>
          </a:r>
          <a:endParaRPr kumimoji="1" lang="en-US" altLang="ja-JP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612321</xdr:colOff>
      <xdr:row>5</xdr:row>
      <xdr:rowOff>176893</xdr:rowOff>
    </xdr:from>
    <xdr:to>
      <xdr:col>23</xdr:col>
      <xdr:colOff>312964</xdr:colOff>
      <xdr:row>8</xdr:row>
      <xdr:rowOff>231322</xdr:rowOff>
    </xdr:to>
    <xdr:cxnSp macro="">
      <xdr:nvCxnSpPr>
        <xdr:cNvPr id="8" name="直線コネクタ 7"/>
        <xdr:cNvCxnSpPr/>
      </xdr:nvCxnSpPr>
      <xdr:spPr>
        <a:xfrm>
          <a:off x="12477750" y="2081893"/>
          <a:ext cx="1415143" cy="857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653142</xdr:colOff>
      <xdr:row>5</xdr:row>
      <xdr:rowOff>163286</xdr:rowOff>
    </xdr:from>
    <xdr:to>
      <xdr:col>25</xdr:col>
      <xdr:colOff>381000</xdr:colOff>
      <xdr:row>8</xdr:row>
      <xdr:rowOff>136072</xdr:rowOff>
    </xdr:to>
    <xdr:cxnSp macro="">
      <xdr:nvCxnSpPr>
        <xdr:cNvPr id="18" name="直線コネクタ 17"/>
        <xdr:cNvCxnSpPr/>
      </xdr:nvCxnSpPr>
      <xdr:spPr>
        <a:xfrm>
          <a:off x="12518571" y="2068286"/>
          <a:ext cx="3156858" cy="7756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367392</xdr:colOff>
      <xdr:row>3</xdr:row>
      <xdr:rowOff>258535</xdr:rowOff>
    </xdr:from>
    <xdr:to>
      <xdr:col>17</xdr:col>
      <xdr:colOff>95250</xdr:colOff>
      <xdr:row>5</xdr:row>
      <xdr:rowOff>176893</xdr:rowOff>
    </xdr:to>
    <xdr:cxnSp macro="">
      <xdr:nvCxnSpPr>
        <xdr:cNvPr id="22" name="直線コネクタ 21"/>
        <xdr:cNvCxnSpPr/>
      </xdr:nvCxnSpPr>
      <xdr:spPr>
        <a:xfrm flipH="1" flipV="1">
          <a:off x="6136821" y="1564821"/>
          <a:ext cx="2394858" cy="51707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40825</xdr:colOff>
      <xdr:row>1</xdr:row>
      <xdr:rowOff>258538</xdr:rowOff>
    </xdr:from>
    <xdr:to>
      <xdr:col>26</xdr:col>
      <xdr:colOff>117026</xdr:colOff>
      <xdr:row>5</xdr:row>
      <xdr:rowOff>27217</xdr:rowOff>
    </xdr:to>
    <xdr:sp macro="" textlink="">
      <xdr:nvSpPr>
        <xdr:cNvPr id="16" name="テキスト ボックス 15"/>
        <xdr:cNvSpPr txBox="1"/>
      </xdr:nvSpPr>
      <xdr:spPr>
        <a:xfrm>
          <a:off x="10191754" y="666752"/>
          <a:ext cx="6702879" cy="12654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400"/>
            </a:lnSpc>
          </a:pPr>
          <a:r>
            <a:rPr lang="ja-JP" altLang="en-US" sz="105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≪注意事項≫</a:t>
          </a:r>
          <a:endParaRPr lang="en-US" altLang="ja-JP" sz="105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400"/>
            </a:lnSpc>
          </a:pP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　割引等を受けた場合には、本用紙に記載のうえ、その理由がわかる書類の写しを添付してください。</a:t>
          </a:r>
          <a:r>
            <a:rPr lang="ja-JP" altLang="en-US" sz="1050"/>
            <a:t> </a:t>
          </a:r>
          <a:endParaRPr lang="en-US" altLang="ja-JP" sz="1050"/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　</a:t>
          </a:r>
          <a:r>
            <a:rPr lang="ja-JP" altLang="ja-JP" sz="10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対象児童が二人以上いる場合は、児童ごとに分けてご提出ください。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altLang="ja-JP" sz="1050"/>
        </a:p>
        <a:p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　夜間帯（</a:t>
          </a:r>
          <a:r>
            <a:rPr lang="en-US" altLang="ja-JP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時～翌</a:t>
          </a:r>
          <a:r>
            <a:rPr lang="en-US" altLang="ja-JP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時）をご利用いただいた場合は、行を分けて記入してください。</a:t>
          </a:r>
          <a:endParaRPr lang="ja-JP" altLang="ja-JP" sz="1050">
            <a:effectLst/>
          </a:endParaRPr>
        </a:p>
        <a:p>
          <a:r>
            <a:rPr kumimoji="1" lang="ja-JP" altLang="ja-JP" sz="10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また、日付が変わる（深夜０時を超える）場合も同様に、行を分けて記入してください。</a:t>
          </a:r>
          <a:endParaRPr lang="ja-JP" altLang="ja-JP" sz="1050">
            <a:effectLst/>
          </a:endParaRPr>
        </a:p>
        <a:p>
          <a:pPr>
            <a:lnSpc>
              <a:spcPts val="1400"/>
            </a:lnSpc>
          </a:pPr>
          <a:r>
            <a:rPr kumimoji="1"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　ピンク色のセルに入力してください。</a:t>
          </a:r>
          <a:endParaRPr kumimoji="1" lang="ja-JP" altLang="en-US" sz="1050"/>
        </a:p>
      </xdr:txBody>
    </xdr:sp>
    <xdr:clientData/>
  </xdr:twoCellAnchor>
  <xdr:twoCellAnchor>
    <xdr:from>
      <xdr:col>17</xdr:col>
      <xdr:colOff>122464</xdr:colOff>
      <xdr:row>3</xdr:row>
      <xdr:rowOff>217714</xdr:rowOff>
    </xdr:from>
    <xdr:to>
      <xdr:col>21</xdr:col>
      <xdr:colOff>625928</xdr:colOff>
      <xdr:row>5</xdr:row>
      <xdr:rowOff>185056</xdr:rowOff>
    </xdr:to>
    <xdr:sp macro="" textlink="">
      <xdr:nvSpPr>
        <xdr:cNvPr id="13" name="線吹き出し 1 (枠付き) 12"/>
        <xdr:cNvSpPr/>
      </xdr:nvSpPr>
      <xdr:spPr>
        <a:xfrm>
          <a:off x="8558893" y="1524000"/>
          <a:ext cx="3932464" cy="566056"/>
        </a:xfrm>
        <a:prstGeom prst="borderCallout1">
          <a:avLst>
            <a:gd name="adj1" fmla="val 98582"/>
            <a:gd name="adj2" fmla="val 197"/>
            <a:gd name="adj3" fmla="val 241661"/>
            <a:gd name="adj4" fmla="val -20790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計算式が入っているので、入力不要です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「利用時間」「補助上限」「申請額」等</a:t>
          </a:r>
          <a:endParaRPr kumimoji="1" lang="en-US" altLang="ja-JP" sz="14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264"/>
  <sheetViews>
    <sheetView showGridLines="0" tabSelected="1" view="pageBreakPreview" zoomScale="70" zoomScaleNormal="70" zoomScaleSheetLayoutView="70" zoomScalePageLayoutView="70" workbookViewId="0"/>
  </sheetViews>
  <sheetFormatPr defaultRowHeight="18.75" x14ac:dyDescent="0.4"/>
  <cols>
    <col min="1" max="1" width="4.875" style="91" customWidth="1"/>
    <col min="2" max="2" width="8.125" style="91" customWidth="1"/>
    <col min="3" max="3" width="3.125" style="91" customWidth="1"/>
    <col min="4" max="4" width="5" style="91" customWidth="1"/>
    <col min="5" max="5" width="10.625" style="91" customWidth="1"/>
    <col min="6" max="6" width="3" style="91" customWidth="1"/>
    <col min="7" max="7" width="10.625" style="91" customWidth="1"/>
    <col min="8" max="8" width="3" style="91" customWidth="1"/>
    <col min="9" max="9" width="10.625" style="91" customWidth="1"/>
    <col min="10" max="10" width="3" style="91" customWidth="1"/>
    <col min="11" max="11" width="10.75" style="91" customWidth="1"/>
    <col min="12" max="12" width="3" style="91" customWidth="1"/>
    <col min="13" max="13" width="5" style="91" customWidth="1"/>
    <col min="14" max="14" width="10.625" style="91" customWidth="1"/>
    <col min="15" max="15" width="5.75" style="91" bestFit="1" customWidth="1"/>
    <col min="16" max="16" width="10.75" style="91" customWidth="1"/>
    <col min="17" max="17" width="2.875" style="91" customWidth="1"/>
    <col min="18" max="18" width="19.5" style="91" customWidth="1"/>
    <col min="19" max="19" width="3" style="91" customWidth="1"/>
    <col min="20" max="20" width="19.5" style="91" customWidth="1"/>
    <col min="21" max="21" width="3" style="91" customWidth="1"/>
    <col min="22" max="22" width="19.5" style="91" customWidth="1"/>
    <col min="23" max="23" width="3" style="91" customWidth="1"/>
    <col min="24" max="24" width="19.5" style="91" customWidth="1"/>
    <col min="25" max="25" width="3" style="91" customWidth="1"/>
    <col min="26" max="26" width="19.5" style="91" customWidth="1"/>
    <col min="27" max="27" width="2.875" style="91" customWidth="1"/>
    <col min="28" max="16384" width="9" style="91"/>
  </cols>
  <sheetData>
    <row r="1" spans="1:28" ht="39.950000000000003" customHeight="1" x14ac:dyDescent="0.4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252" t="s">
        <v>25</v>
      </c>
      <c r="Y1" s="252"/>
      <c r="Z1" s="252"/>
      <c r="AA1" s="252"/>
      <c r="AB1" s="90"/>
    </row>
    <row r="2" spans="1:28" ht="33" x14ac:dyDescent="0.4">
      <c r="A2" s="256" t="s">
        <v>24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90"/>
    </row>
    <row r="3" spans="1:28" ht="37.9" customHeight="1" thickBot="1" x14ac:dyDescent="0.55000000000000004">
      <c r="A3" s="226" t="s">
        <v>10</v>
      </c>
      <c r="B3" s="226"/>
      <c r="C3" s="226"/>
      <c r="D3" s="226"/>
      <c r="E3" s="257"/>
      <c r="F3" s="257"/>
      <c r="G3" s="257"/>
      <c r="H3" s="257"/>
      <c r="I3" s="257"/>
      <c r="J3" s="257"/>
      <c r="K3" s="257"/>
      <c r="L3" s="257"/>
      <c r="M3" s="257"/>
      <c r="N3" s="141"/>
    </row>
    <row r="4" spans="1:28" ht="37.9" customHeight="1" thickTop="1" thickBot="1" x14ac:dyDescent="0.55000000000000004">
      <c r="A4" s="258" t="s">
        <v>17</v>
      </c>
      <c r="B4" s="258"/>
      <c r="C4" s="258"/>
      <c r="D4" s="258"/>
      <c r="E4" s="259">
        <f>+SUM(O24,O43,O68,O87,O112,O131,O156,O175,O200,O219,O244,O263)</f>
        <v>0</v>
      </c>
      <c r="F4" s="260"/>
      <c r="G4" s="26" t="s">
        <v>16</v>
      </c>
      <c r="H4" s="26"/>
      <c r="I4" s="261">
        <f>+SUM(Z24,Z43,Z68,Z87,Z112,Z131,Z156,Z175,Z200,Z219,Z244,Z263)</f>
        <v>0</v>
      </c>
      <c r="J4" s="260"/>
      <c r="K4" s="260"/>
      <c r="L4" s="260" t="s">
        <v>7</v>
      </c>
      <c r="M4" s="260"/>
      <c r="N4" s="141"/>
    </row>
    <row r="5" spans="1:28" ht="10.15" customHeight="1" thickTop="1" x14ac:dyDescent="0.5">
      <c r="A5" s="237"/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X5" s="142"/>
      <c r="Y5" s="142"/>
    </row>
    <row r="6" spans="1:28" ht="24" customHeight="1" x14ac:dyDescent="0.4">
      <c r="A6" s="92"/>
      <c r="B6" s="92"/>
      <c r="C6" s="92"/>
      <c r="D6" s="92"/>
      <c r="E6" s="92"/>
      <c r="F6" s="92"/>
      <c r="G6" s="92"/>
      <c r="H6" s="92"/>
      <c r="I6" s="92"/>
      <c r="Q6" s="93"/>
      <c r="W6" s="94"/>
      <c r="X6" s="238" t="s">
        <v>35</v>
      </c>
      <c r="Y6" s="238"/>
      <c r="Z6" s="238"/>
      <c r="AA6" s="238"/>
    </row>
    <row r="7" spans="1:28" ht="9.75" customHeight="1" x14ac:dyDescent="0.4">
      <c r="A7" s="95"/>
      <c r="B7" s="95"/>
      <c r="C7" s="95"/>
      <c r="D7" s="95"/>
      <c r="E7" s="96"/>
      <c r="F7" s="96"/>
      <c r="G7" s="96"/>
      <c r="H7" s="96"/>
      <c r="I7" s="96"/>
      <c r="J7" s="96"/>
      <c r="K7" s="96"/>
      <c r="L7" s="96"/>
      <c r="M7" s="96"/>
      <c r="O7" s="97"/>
      <c r="P7" s="97"/>
      <c r="Q7" s="93"/>
      <c r="R7" s="98"/>
      <c r="T7" s="240"/>
      <c r="U7" s="240"/>
      <c r="V7" s="94"/>
      <c r="W7" s="94"/>
      <c r="X7" s="238"/>
      <c r="Y7" s="238"/>
      <c r="Z7" s="238"/>
      <c r="AA7" s="238"/>
    </row>
    <row r="8" spans="1:28" ht="30" customHeight="1" thickBot="1" x14ac:dyDescent="0.45">
      <c r="A8" s="99" t="s">
        <v>18</v>
      </c>
      <c r="B8" s="65"/>
      <c r="C8" s="100" t="s">
        <v>19</v>
      </c>
      <c r="D8" s="65"/>
      <c r="E8" s="101" t="s">
        <v>20</v>
      </c>
      <c r="K8" s="102"/>
      <c r="L8" s="97"/>
      <c r="M8" s="97"/>
      <c r="N8" s="97"/>
      <c r="O8" s="97"/>
      <c r="P8" s="97"/>
      <c r="Q8" s="93"/>
      <c r="R8" s="214" t="s">
        <v>12</v>
      </c>
      <c r="S8" s="215"/>
      <c r="T8" s="215"/>
      <c r="U8" s="216"/>
      <c r="V8" s="103"/>
      <c r="W8" s="103"/>
      <c r="X8" s="239"/>
      <c r="Y8" s="239"/>
      <c r="Z8" s="239"/>
      <c r="AA8" s="239"/>
    </row>
    <row r="9" spans="1:28" ht="20.25" customHeight="1" x14ac:dyDescent="0.4">
      <c r="B9" s="241" t="s">
        <v>0</v>
      </c>
      <c r="C9" s="242"/>
      <c r="D9" s="245" t="s">
        <v>8</v>
      </c>
      <c r="E9" s="217" t="s">
        <v>15</v>
      </c>
      <c r="F9" s="217"/>
      <c r="G9" s="217"/>
      <c r="H9" s="217"/>
      <c r="I9" s="217"/>
      <c r="J9" s="217"/>
      <c r="K9" s="217"/>
      <c r="L9" s="217"/>
      <c r="M9" s="217" t="s">
        <v>9</v>
      </c>
      <c r="N9" s="247" t="s">
        <v>21</v>
      </c>
      <c r="O9" s="248"/>
      <c r="P9" s="248"/>
      <c r="Q9" s="242"/>
      <c r="R9" s="221" t="s">
        <v>13</v>
      </c>
      <c r="S9" s="222"/>
      <c r="T9" s="217" t="s">
        <v>14</v>
      </c>
      <c r="U9" s="218"/>
      <c r="V9" s="221" t="s">
        <v>22</v>
      </c>
      <c r="W9" s="222"/>
      <c r="X9" s="230" t="s">
        <v>23</v>
      </c>
      <c r="Y9" s="230"/>
      <c r="Z9" s="232" t="s">
        <v>34</v>
      </c>
      <c r="AA9" s="233"/>
    </row>
    <row r="10" spans="1:28" ht="20.25" customHeight="1" thickBot="1" x14ac:dyDescent="0.45">
      <c r="B10" s="243"/>
      <c r="C10" s="244"/>
      <c r="D10" s="246"/>
      <c r="E10" s="236" t="s">
        <v>1</v>
      </c>
      <c r="F10" s="236"/>
      <c r="G10" s="236"/>
      <c r="H10" s="236"/>
      <c r="I10" s="236" t="s">
        <v>2</v>
      </c>
      <c r="J10" s="236"/>
      <c r="K10" s="236"/>
      <c r="L10" s="236"/>
      <c r="M10" s="236"/>
      <c r="N10" s="249"/>
      <c r="O10" s="250"/>
      <c r="P10" s="250"/>
      <c r="Q10" s="251"/>
      <c r="R10" s="223"/>
      <c r="S10" s="224"/>
      <c r="T10" s="219"/>
      <c r="U10" s="220"/>
      <c r="V10" s="223"/>
      <c r="W10" s="224"/>
      <c r="X10" s="231"/>
      <c r="Y10" s="231"/>
      <c r="Z10" s="234"/>
      <c r="AA10" s="235"/>
    </row>
    <row r="11" spans="1:28" ht="24.95" customHeight="1" x14ac:dyDescent="0.4">
      <c r="A11" s="104">
        <v>1</v>
      </c>
      <c r="B11" s="70"/>
      <c r="C11" s="105" t="s">
        <v>5</v>
      </c>
      <c r="D11" s="76"/>
      <c r="E11" s="66"/>
      <c r="F11" s="106" t="s">
        <v>3</v>
      </c>
      <c r="G11" s="73"/>
      <c r="H11" s="107" t="s">
        <v>4</v>
      </c>
      <c r="I11" s="66"/>
      <c r="J11" s="106" t="s">
        <v>3</v>
      </c>
      <c r="K11" s="73"/>
      <c r="L11" s="183" t="s">
        <v>4</v>
      </c>
      <c r="M11" s="76"/>
      <c r="N11" s="143">
        <f>IF(TIME(I11,K11,0)&lt;TIME(E11,G11,0),TIME(I11,G11,0)+1-TIME(E11,,0),TIME(I11,K11,0)-TIME(E11,G11,0))</f>
        <v>0</v>
      </c>
      <c r="O11" s="108" t="s">
        <v>6</v>
      </c>
      <c r="P11" s="144">
        <f>MINUTE(MOD(N11,60))</f>
        <v>0</v>
      </c>
      <c r="Q11" s="106" t="s">
        <v>4</v>
      </c>
      <c r="R11" s="78"/>
      <c r="S11" s="105" t="s">
        <v>7</v>
      </c>
      <c r="T11" s="81"/>
      <c r="U11" s="109" t="s">
        <v>7</v>
      </c>
      <c r="V11" s="83"/>
      <c r="W11" s="110" t="s">
        <v>7</v>
      </c>
      <c r="X11" s="88">
        <f>IFERROR(IF(M11="",(HOUR(N11)+MINUTE(N11)/60)*記号!$C$3,(HOUR(N11)+MINUTE(N11)/60)*記号!$C$4),"")</f>
        <v>0</v>
      </c>
      <c r="Y11" s="109" t="s">
        <v>7</v>
      </c>
      <c r="Z11" s="111">
        <f>IF(X11="","",MIN(V11,X11))</f>
        <v>0</v>
      </c>
      <c r="AA11" s="112" t="s">
        <v>7</v>
      </c>
    </row>
    <row r="12" spans="1:28" ht="24.95" customHeight="1" x14ac:dyDescent="0.4">
      <c r="A12" s="113">
        <v>2</v>
      </c>
      <c r="B12" s="71"/>
      <c r="C12" s="114" t="s">
        <v>5</v>
      </c>
      <c r="D12" s="77"/>
      <c r="E12" s="67"/>
      <c r="F12" s="115" t="s">
        <v>3</v>
      </c>
      <c r="G12" s="74"/>
      <c r="H12" s="116" t="s">
        <v>4</v>
      </c>
      <c r="I12" s="67"/>
      <c r="J12" s="115" t="s">
        <v>3</v>
      </c>
      <c r="K12" s="74"/>
      <c r="L12" s="184" t="s">
        <v>4</v>
      </c>
      <c r="M12" s="77"/>
      <c r="N12" s="143">
        <f t="shared" ref="N12:N20" si="0">IF(TIME(I12,K12,0)&lt;TIME(E12,G12,0),TIME(I12,G12,0)+1-TIME(E12,,0),TIME(I12,K12,0)-TIME(E12,G12,0))</f>
        <v>0</v>
      </c>
      <c r="O12" s="114" t="s">
        <v>6</v>
      </c>
      <c r="P12" s="145">
        <f t="shared" ref="P12:P20" si="1">MINUTE(MOD(N12,60))</f>
        <v>0</v>
      </c>
      <c r="Q12" s="106" t="s">
        <v>4</v>
      </c>
      <c r="R12" s="79"/>
      <c r="S12" s="107" t="s">
        <v>7</v>
      </c>
      <c r="T12" s="82"/>
      <c r="U12" s="115" t="s">
        <v>7</v>
      </c>
      <c r="V12" s="84"/>
      <c r="W12" s="118" t="s">
        <v>7</v>
      </c>
      <c r="X12" s="119">
        <f>IFERROR(IF(M12="",(HOUR(N12)+MINUTE(N12)/60)*記号!$C$3,(HOUR(N12)+MINUTE(N12)/60)*記号!$C$4),"")</f>
        <v>0</v>
      </c>
      <c r="Y12" s="120" t="s">
        <v>7</v>
      </c>
      <c r="Z12" s="121">
        <f t="shared" ref="Z12:Z20" si="2">IF(X12="","",MIN(V12,X12))</f>
        <v>0</v>
      </c>
      <c r="AA12" s="122" t="s">
        <v>7</v>
      </c>
    </row>
    <row r="13" spans="1:28" ht="24.95" customHeight="1" x14ac:dyDescent="0.4">
      <c r="A13" s="113">
        <v>3</v>
      </c>
      <c r="B13" s="71"/>
      <c r="C13" s="114" t="s">
        <v>5</v>
      </c>
      <c r="D13" s="87"/>
      <c r="E13" s="67"/>
      <c r="F13" s="115" t="s">
        <v>3</v>
      </c>
      <c r="G13" s="74"/>
      <c r="H13" s="116" t="s">
        <v>4</v>
      </c>
      <c r="I13" s="67"/>
      <c r="J13" s="115" t="s">
        <v>3</v>
      </c>
      <c r="K13" s="74"/>
      <c r="L13" s="185" t="s">
        <v>4</v>
      </c>
      <c r="M13" s="87"/>
      <c r="N13" s="146">
        <f t="shared" si="0"/>
        <v>0</v>
      </c>
      <c r="O13" s="114" t="s">
        <v>6</v>
      </c>
      <c r="P13" s="145">
        <f t="shared" si="1"/>
        <v>0</v>
      </c>
      <c r="Q13" s="115" t="s">
        <v>4</v>
      </c>
      <c r="R13" s="79"/>
      <c r="S13" s="114" t="s">
        <v>7</v>
      </c>
      <c r="T13" s="67"/>
      <c r="U13" s="123" t="s">
        <v>7</v>
      </c>
      <c r="V13" s="84"/>
      <c r="W13" s="118" t="s">
        <v>7</v>
      </c>
      <c r="X13" s="119">
        <f>IFERROR(IF(M13="",(HOUR(N13)+MINUTE(N13)/60)*記号!$C$3,(HOUR(N13)+MINUTE(N13)/60)*記号!$C$4),"")</f>
        <v>0</v>
      </c>
      <c r="Y13" s="123" t="s">
        <v>7</v>
      </c>
      <c r="Z13" s="124">
        <f t="shared" si="2"/>
        <v>0</v>
      </c>
      <c r="AA13" s="125" t="s">
        <v>7</v>
      </c>
    </row>
    <row r="14" spans="1:28" ht="24.95" customHeight="1" x14ac:dyDescent="0.4">
      <c r="A14" s="113">
        <v>4</v>
      </c>
      <c r="B14" s="71"/>
      <c r="C14" s="114" t="s">
        <v>5</v>
      </c>
      <c r="D14" s="87"/>
      <c r="E14" s="67"/>
      <c r="F14" s="115" t="s">
        <v>3</v>
      </c>
      <c r="G14" s="74"/>
      <c r="H14" s="116" t="s">
        <v>4</v>
      </c>
      <c r="I14" s="67"/>
      <c r="J14" s="115" t="s">
        <v>3</v>
      </c>
      <c r="K14" s="73"/>
      <c r="L14" s="183" t="s">
        <v>4</v>
      </c>
      <c r="M14" s="87"/>
      <c r="N14" s="143">
        <f t="shared" si="0"/>
        <v>0</v>
      </c>
      <c r="O14" s="114" t="s">
        <v>6</v>
      </c>
      <c r="P14" s="145">
        <f t="shared" si="1"/>
        <v>0</v>
      </c>
      <c r="Q14" s="115" t="s">
        <v>4</v>
      </c>
      <c r="R14" s="79"/>
      <c r="S14" s="107" t="s">
        <v>7</v>
      </c>
      <c r="T14" s="82"/>
      <c r="U14" s="115" t="s">
        <v>7</v>
      </c>
      <c r="V14" s="84"/>
      <c r="W14" s="118" t="s">
        <v>7</v>
      </c>
      <c r="X14" s="119">
        <f>IFERROR(IF(M14="",(HOUR(N14)+MINUTE(N14)/60)*記号!$C$3,(HOUR(N14)+MINUTE(N14)/60)*記号!$C$4),"")</f>
        <v>0</v>
      </c>
      <c r="Y14" s="120" t="s">
        <v>7</v>
      </c>
      <c r="Z14" s="121">
        <f t="shared" si="2"/>
        <v>0</v>
      </c>
      <c r="AA14" s="122" t="s">
        <v>7</v>
      </c>
    </row>
    <row r="15" spans="1:28" ht="24.95" customHeight="1" x14ac:dyDescent="0.4">
      <c r="A15" s="113">
        <v>5</v>
      </c>
      <c r="B15" s="71"/>
      <c r="C15" s="114" t="s">
        <v>5</v>
      </c>
      <c r="D15" s="77"/>
      <c r="E15" s="67"/>
      <c r="F15" s="115" t="s">
        <v>3</v>
      </c>
      <c r="G15" s="74"/>
      <c r="H15" s="116" t="s">
        <v>4</v>
      </c>
      <c r="I15" s="67"/>
      <c r="J15" s="115" t="s">
        <v>3</v>
      </c>
      <c r="K15" s="74"/>
      <c r="L15" s="185" t="s">
        <v>4</v>
      </c>
      <c r="M15" s="77"/>
      <c r="N15" s="143">
        <f t="shared" si="0"/>
        <v>0</v>
      </c>
      <c r="O15" s="114" t="s">
        <v>6</v>
      </c>
      <c r="P15" s="145">
        <f t="shared" si="1"/>
        <v>0</v>
      </c>
      <c r="Q15" s="115" t="s">
        <v>4</v>
      </c>
      <c r="R15" s="79"/>
      <c r="S15" s="114" t="s">
        <v>7</v>
      </c>
      <c r="T15" s="67"/>
      <c r="U15" s="123" t="s">
        <v>7</v>
      </c>
      <c r="V15" s="84"/>
      <c r="W15" s="118" t="s">
        <v>7</v>
      </c>
      <c r="X15" s="119">
        <f>IFERROR(IF(M15="",(HOUR(N15)+MINUTE(N15)/60)*記号!$C$3,(HOUR(N15)+MINUTE(N15)/60)*記号!$C$4),"")</f>
        <v>0</v>
      </c>
      <c r="Y15" s="123" t="s">
        <v>7</v>
      </c>
      <c r="Z15" s="124">
        <f t="shared" si="2"/>
        <v>0</v>
      </c>
      <c r="AA15" s="125" t="s">
        <v>7</v>
      </c>
    </row>
    <row r="16" spans="1:28" ht="24.95" customHeight="1" x14ac:dyDescent="0.4">
      <c r="A16" s="113">
        <v>6</v>
      </c>
      <c r="B16" s="71"/>
      <c r="C16" s="114" t="s">
        <v>5</v>
      </c>
      <c r="D16" s="77"/>
      <c r="E16" s="67"/>
      <c r="F16" s="115" t="s">
        <v>3</v>
      </c>
      <c r="G16" s="74"/>
      <c r="H16" s="116" t="s">
        <v>4</v>
      </c>
      <c r="I16" s="67"/>
      <c r="J16" s="115" t="s">
        <v>3</v>
      </c>
      <c r="K16" s="74"/>
      <c r="L16" s="185" t="s">
        <v>4</v>
      </c>
      <c r="M16" s="77"/>
      <c r="N16" s="143">
        <f t="shared" si="0"/>
        <v>0</v>
      </c>
      <c r="O16" s="114" t="s">
        <v>6</v>
      </c>
      <c r="P16" s="145">
        <f t="shared" si="1"/>
        <v>0</v>
      </c>
      <c r="Q16" s="115" t="s">
        <v>4</v>
      </c>
      <c r="R16" s="79"/>
      <c r="S16" s="107" t="s">
        <v>7</v>
      </c>
      <c r="T16" s="82"/>
      <c r="U16" s="115" t="s">
        <v>7</v>
      </c>
      <c r="V16" s="84"/>
      <c r="W16" s="118" t="s">
        <v>7</v>
      </c>
      <c r="X16" s="119">
        <f>IFERROR(IF(M16="",(HOUR(N16)+MINUTE(N16)/60)*記号!$C$3,(HOUR(N16)+MINUTE(N16)/60)*記号!$C$4),"")</f>
        <v>0</v>
      </c>
      <c r="Y16" s="120" t="s">
        <v>7</v>
      </c>
      <c r="Z16" s="121">
        <f t="shared" si="2"/>
        <v>0</v>
      </c>
      <c r="AA16" s="122" t="s">
        <v>7</v>
      </c>
    </row>
    <row r="17" spans="1:27" ht="24.95" customHeight="1" x14ac:dyDescent="0.4">
      <c r="A17" s="113">
        <v>7</v>
      </c>
      <c r="B17" s="71"/>
      <c r="C17" s="114" t="s">
        <v>5</v>
      </c>
      <c r="D17" s="77"/>
      <c r="E17" s="67"/>
      <c r="F17" s="115" t="s">
        <v>3</v>
      </c>
      <c r="G17" s="74"/>
      <c r="H17" s="116" t="s">
        <v>4</v>
      </c>
      <c r="I17" s="67"/>
      <c r="J17" s="115" t="s">
        <v>3</v>
      </c>
      <c r="K17" s="74"/>
      <c r="L17" s="185" t="s">
        <v>4</v>
      </c>
      <c r="M17" s="77"/>
      <c r="N17" s="143">
        <f t="shared" si="0"/>
        <v>0</v>
      </c>
      <c r="O17" s="114" t="s">
        <v>6</v>
      </c>
      <c r="P17" s="145">
        <f t="shared" si="1"/>
        <v>0</v>
      </c>
      <c r="Q17" s="115" t="s">
        <v>4</v>
      </c>
      <c r="R17" s="79"/>
      <c r="S17" s="114" t="s">
        <v>7</v>
      </c>
      <c r="T17" s="67"/>
      <c r="U17" s="123" t="s">
        <v>7</v>
      </c>
      <c r="V17" s="84"/>
      <c r="W17" s="118" t="s">
        <v>7</v>
      </c>
      <c r="X17" s="119">
        <f>IFERROR(IF(M17="",(HOUR(N17)+MINUTE(N17)/60)*記号!$C$3,(HOUR(N17)+MINUTE(N17)/60)*記号!$C$4),"")</f>
        <v>0</v>
      </c>
      <c r="Y17" s="123" t="s">
        <v>7</v>
      </c>
      <c r="Z17" s="124">
        <f t="shared" si="2"/>
        <v>0</v>
      </c>
      <c r="AA17" s="125" t="s">
        <v>7</v>
      </c>
    </row>
    <row r="18" spans="1:27" ht="24.95" customHeight="1" x14ac:dyDescent="0.4">
      <c r="A18" s="113">
        <v>8</v>
      </c>
      <c r="B18" s="71"/>
      <c r="C18" s="114" t="s">
        <v>5</v>
      </c>
      <c r="D18" s="77"/>
      <c r="E18" s="68"/>
      <c r="F18" s="115" t="s">
        <v>3</v>
      </c>
      <c r="G18" s="74"/>
      <c r="H18" s="116" t="s">
        <v>4</v>
      </c>
      <c r="I18" s="67"/>
      <c r="J18" s="115" t="s">
        <v>3</v>
      </c>
      <c r="K18" s="74"/>
      <c r="L18" s="185" t="s">
        <v>4</v>
      </c>
      <c r="M18" s="77"/>
      <c r="N18" s="143">
        <f t="shared" si="0"/>
        <v>0</v>
      </c>
      <c r="O18" s="114" t="s">
        <v>6</v>
      </c>
      <c r="P18" s="145">
        <f t="shared" si="1"/>
        <v>0</v>
      </c>
      <c r="Q18" s="115" t="s">
        <v>4</v>
      </c>
      <c r="R18" s="79"/>
      <c r="S18" s="107" t="s">
        <v>7</v>
      </c>
      <c r="T18" s="82"/>
      <c r="U18" s="115" t="s">
        <v>7</v>
      </c>
      <c r="V18" s="84"/>
      <c r="W18" s="118" t="s">
        <v>7</v>
      </c>
      <c r="X18" s="119">
        <f>IFERROR(IF(M18="",(HOUR(N18)+MINUTE(N18)/60)*記号!$C$3,(HOUR(N18)+MINUTE(N18)/60)*記号!$C$4),"")</f>
        <v>0</v>
      </c>
      <c r="Y18" s="120" t="s">
        <v>7</v>
      </c>
      <c r="Z18" s="121">
        <f t="shared" si="2"/>
        <v>0</v>
      </c>
      <c r="AA18" s="122" t="s">
        <v>7</v>
      </c>
    </row>
    <row r="19" spans="1:27" ht="24.95" customHeight="1" x14ac:dyDescent="0.4">
      <c r="A19" s="113">
        <v>9</v>
      </c>
      <c r="B19" s="71"/>
      <c r="C19" s="114" t="s">
        <v>5</v>
      </c>
      <c r="D19" s="77"/>
      <c r="E19" s="67"/>
      <c r="F19" s="115" t="s">
        <v>3</v>
      </c>
      <c r="G19" s="74"/>
      <c r="H19" s="116" t="s">
        <v>4</v>
      </c>
      <c r="I19" s="67"/>
      <c r="J19" s="115" t="s">
        <v>3</v>
      </c>
      <c r="K19" s="74"/>
      <c r="L19" s="185" t="s">
        <v>4</v>
      </c>
      <c r="M19" s="77"/>
      <c r="N19" s="143">
        <f t="shared" si="0"/>
        <v>0</v>
      </c>
      <c r="O19" s="114" t="s">
        <v>6</v>
      </c>
      <c r="P19" s="145">
        <f t="shared" si="1"/>
        <v>0</v>
      </c>
      <c r="Q19" s="115" t="s">
        <v>4</v>
      </c>
      <c r="R19" s="79"/>
      <c r="S19" s="114" t="s">
        <v>7</v>
      </c>
      <c r="T19" s="67"/>
      <c r="U19" s="123" t="s">
        <v>7</v>
      </c>
      <c r="V19" s="84"/>
      <c r="W19" s="118" t="s">
        <v>7</v>
      </c>
      <c r="X19" s="119">
        <f>IFERROR(IF(M19="",(HOUR(N19)+MINUTE(N19)/60)*記号!$C$3,(HOUR(N19)+MINUTE(N19)/60)*記号!$C$4),"")</f>
        <v>0</v>
      </c>
      <c r="Y19" s="123" t="s">
        <v>7</v>
      </c>
      <c r="Z19" s="124">
        <f t="shared" si="2"/>
        <v>0</v>
      </c>
      <c r="AA19" s="125" t="s">
        <v>7</v>
      </c>
    </row>
    <row r="20" spans="1:27" ht="24.95" customHeight="1" thickBot="1" x14ac:dyDescent="0.45">
      <c r="A20" s="126">
        <v>10</v>
      </c>
      <c r="B20" s="72"/>
      <c r="C20" s="127" t="s">
        <v>5</v>
      </c>
      <c r="D20" s="86"/>
      <c r="E20" s="69"/>
      <c r="F20" s="128" t="s">
        <v>3</v>
      </c>
      <c r="G20" s="75"/>
      <c r="H20" s="127" t="s">
        <v>4</v>
      </c>
      <c r="I20" s="69"/>
      <c r="J20" s="129" t="s">
        <v>3</v>
      </c>
      <c r="K20" s="75"/>
      <c r="L20" s="186" t="s">
        <v>4</v>
      </c>
      <c r="M20" s="86"/>
      <c r="N20" s="147">
        <f t="shared" si="0"/>
        <v>0</v>
      </c>
      <c r="O20" s="130" t="s">
        <v>6</v>
      </c>
      <c r="P20" s="148">
        <f t="shared" si="1"/>
        <v>0</v>
      </c>
      <c r="Q20" s="128" t="s">
        <v>4</v>
      </c>
      <c r="R20" s="80"/>
      <c r="S20" s="127" t="s">
        <v>7</v>
      </c>
      <c r="T20" s="69"/>
      <c r="U20" s="131" t="s">
        <v>7</v>
      </c>
      <c r="V20" s="85"/>
      <c r="W20" s="130" t="s">
        <v>7</v>
      </c>
      <c r="X20" s="132">
        <f>IFERROR(IF(M20="",(HOUR(N20)+MINUTE(N20)/60)*記号!$C$3,(HOUR(N20)+MINUTE(N20)/60)*記号!$C$4),"")</f>
        <v>0</v>
      </c>
      <c r="Y20" s="131" t="s">
        <v>7</v>
      </c>
      <c r="Z20" s="133">
        <f t="shared" si="2"/>
        <v>0</v>
      </c>
      <c r="AA20" s="134" t="s">
        <v>7</v>
      </c>
    </row>
    <row r="21" spans="1:27" s="177" customFormat="1" ht="6.75" customHeight="1" thickBot="1" x14ac:dyDescent="0.45">
      <c r="A21" s="165"/>
      <c r="B21" s="166"/>
      <c r="C21" s="166"/>
      <c r="D21" s="165"/>
      <c r="E21" s="166"/>
      <c r="F21" s="167"/>
      <c r="G21" s="167"/>
      <c r="H21" s="167"/>
      <c r="I21" s="175"/>
      <c r="J21" s="175"/>
      <c r="K21" s="167"/>
      <c r="L21" s="167"/>
      <c r="M21" s="165"/>
      <c r="N21" s="168"/>
      <c r="O21" s="169"/>
      <c r="P21" s="170"/>
      <c r="Q21" s="169"/>
      <c r="R21" s="171"/>
      <c r="S21" s="166"/>
      <c r="T21" s="166"/>
      <c r="U21" s="166"/>
      <c r="V21" s="172"/>
      <c r="W21" s="167"/>
      <c r="X21" s="173"/>
      <c r="Y21" s="174"/>
      <c r="Z21" s="176"/>
      <c r="AA21" s="174"/>
    </row>
    <row r="22" spans="1:27" ht="26.25" customHeight="1" thickBot="1" x14ac:dyDescent="0.45">
      <c r="A22" s="101"/>
      <c r="I22" s="254" t="s">
        <v>27</v>
      </c>
      <c r="J22" s="254"/>
      <c r="K22" s="254"/>
      <c r="L22" s="255"/>
      <c r="M22" s="135"/>
      <c r="N22" s="149">
        <f>SUMIF($M11:$M20,"",$N11:$N20)</f>
        <v>0</v>
      </c>
      <c r="O22" s="150"/>
      <c r="P22" s="151"/>
      <c r="Q22" s="136"/>
      <c r="R22" s="178"/>
      <c r="W22" s="140" t="s">
        <v>43</v>
      </c>
      <c r="X22" s="153">
        <f>IF(R23=0,SUMIF($M11:$M20,"",$X11:$X20),SUMIF($M11:$M20,"",$X11:$X20)-R23/60*記号!$C$3)</f>
        <v>0</v>
      </c>
      <c r="Y22" s="109" t="s">
        <v>7</v>
      </c>
      <c r="Z22" s="111">
        <f>MIN(X22,SUMIF(M11:M20,"",V11:V20))</f>
        <v>0</v>
      </c>
      <c r="AA22" s="112" t="s">
        <v>7</v>
      </c>
    </row>
    <row r="23" spans="1:27" ht="26.45" customHeight="1" thickBot="1" x14ac:dyDescent="0.45">
      <c r="A23" s="101"/>
      <c r="I23" s="254" t="s">
        <v>28</v>
      </c>
      <c r="J23" s="254"/>
      <c r="K23" s="254"/>
      <c r="L23" s="255"/>
      <c r="M23" s="135"/>
      <c r="N23" s="149">
        <f>SUMIF($M12:$M22,"〇",$N12:$N22)</f>
        <v>0</v>
      </c>
      <c r="O23" s="150"/>
      <c r="P23" s="151"/>
      <c r="Q23" s="136"/>
      <c r="R23" s="213">
        <f>MINUTE(MOD(SUM(N22:N23),60))</f>
        <v>0</v>
      </c>
      <c r="W23" s="140" t="s">
        <v>44</v>
      </c>
      <c r="X23" s="154">
        <f>SUMIF($M11:$M20,"〇",$X11:$X20)</f>
        <v>0</v>
      </c>
      <c r="Y23" s="155" t="s">
        <v>7</v>
      </c>
      <c r="Z23" s="156">
        <f>MIN(X23,SUMIF(M11:M20,"〇",V11:V20))</f>
        <v>0</v>
      </c>
      <c r="AA23" s="157" t="s">
        <v>7</v>
      </c>
    </row>
    <row r="24" spans="1:27" ht="26.45" customHeight="1" thickTop="1" thickBot="1" x14ac:dyDescent="0.45">
      <c r="A24" s="101"/>
      <c r="K24" s="254" t="s">
        <v>29</v>
      </c>
      <c r="L24" s="255"/>
      <c r="M24" s="162">
        <f>+D8</f>
        <v>0</v>
      </c>
      <c r="N24" s="163" t="s">
        <v>38</v>
      </c>
      <c r="O24" s="187">
        <f>SUM($N11:$N20)</f>
        <v>0</v>
      </c>
      <c r="P24" s="163" t="s">
        <v>16</v>
      </c>
      <c r="Q24" s="164"/>
      <c r="R24" s="137" t="s">
        <v>26</v>
      </c>
      <c r="W24" s="140" t="s">
        <v>45</v>
      </c>
      <c r="X24" s="158">
        <f>+X22+X23</f>
        <v>0</v>
      </c>
      <c r="Y24" s="159" t="s">
        <v>7</v>
      </c>
      <c r="Z24" s="160">
        <f>+Z22+Z23</f>
        <v>0</v>
      </c>
      <c r="AA24" s="161" t="s">
        <v>7</v>
      </c>
    </row>
    <row r="25" spans="1:27" ht="16.5" customHeight="1" thickTop="1" x14ac:dyDescent="0.4">
      <c r="A25" s="101"/>
      <c r="K25" s="139"/>
      <c r="L25" s="139"/>
      <c r="M25" s="181"/>
      <c r="N25" s="181"/>
      <c r="O25" s="181"/>
      <c r="Q25" s="181"/>
      <c r="R25" s="137"/>
      <c r="W25" s="140"/>
      <c r="X25" s="182"/>
      <c r="Y25" s="138"/>
      <c r="Z25" s="182"/>
      <c r="AA25" s="138"/>
    </row>
    <row r="26" spans="1:27" ht="23.45" customHeight="1" x14ac:dyDescent="0.4">
      <c r="A26" s="101"/>
      <c r="M26" s="138"/>
      <c r="N26" s="138"/>
      <c r="O26" s="138"/>
      <c r="P26" s="138"/>
      <c r="Q26" s="138"/>
      <c r="V26" s="138"/>
      <c r="W26" s="138"/>
    </row>
    <row r="27" spans="1:27" ht="30" customHeight="1" thickBot="1" x14ac:dyDescent="0.45">
      <c r="A27" s="99" t="s">
        <v>18</v>
      </c>
      <c r="B27" s="65"/>
      <c r="C27" s="100" t="s">
        <v>19</v>
      </c>
      <c r="D27" s="65"/>
      <c r="E27" s="101" t="s">
        <v>20</v>
      </c>
      <c r="K27" s="102"/>
      <c r="L27" s="97"/>
      <c r="M27" s="97"/>
      <c r="N27" s="97"/>
      <c r="O27" s="97"/>
      <c r="P27" s="97"/>
      <c r="Q27" s="93"/>
      <c r="R27" s="214" t="s">
        <v>12</v>
      </c>
      <c r="S27" s="215"/>
      <c r="T27" s="215"/>
      <c r="U27" s="216"/>
      <c r="V27" s="103"/>
      <c r="W27" s="103"/>
    </row>
    <row r="28" spans="1:27" ht="20.25" customHeight="1" x14ac:dyDescent="0.4">
      <c r="B28" s="241" t="s">
        <v>0</v>
      </c>
      <c r="C28" s="242"/>
      <c r="D28" s="245" t="s">
        <v>8</v>
      </c>
      <c r="E28" s="217" t="s">
        <v>15</v>
      </c>
      <c r="F28" s="217"/>
      <c r="G28" s="217"/>
      <c r="H28" s="217"/>
      <c r="I28" s="217"/>
      <c r="J28" s="217"/>
      <c r="K28" s="217"/>
      <c r="L28" s="217"/>
      <c r="M28" s="217" t="s">
        <v>9</v>
      </c>
      <c r="N28" s="247" t="s">
        <v>21</v>
      </c>
      <c r="O28" s="248"/>
      <c r="P28" s="248"/>
      <c r="Q28" s="242"/>
      <c r="R28" s="221" t="s">
        <v>13</v>
      </c>
      <c r="S28" s="222"/>
      <c r="T28" s="217" t="s">
        <v>14</v>
      </c>
      <c r="U28" s="218"/>
      <c r="V28" s="221" t="s">
        <v>22</v>
      </c>
      <c r="W28" s="222"/>
      <c r="X28" s="230" t="s">
        <v>23</v>
      </c>
      <c r="Y28" s="230"/>
      <c r="Z28" s="232" t="s">
        <v>34</v>
      </c>
      <c r="AA28" s="233"/>
    </row>
    <row r="29" spans="1:27" ht="20.25" customHeight="1" thickBot="1" x14ac:dyDescent="0.45">
      <c r="B29" s="243"/>
      <c r="C29" s="244"/>
      <c r="D29" s="246"/>
      <c r="E29" s="236" t="s">
        <v>1</v>
      </c>
      <c r="F29" s="236"/>
      <c r="G29" s="236"/>
      <c r="H29" s="236"/>
      <c r="I29" s="236" t="s">
        <v>2</v>
      </c>
      <c r="J29" s="236"/>
      <c r="K29" s="236"/>
      <c r="L29" s="236"/>
      <c r="M29" s="236"/>
      <c r="N29" s="249"/>
      <c r="O29" s="250"/>
      <c r="P29" s="250"/>
      <c r="Q29" s="251"/>
      <c r="R29" s="223"/>
      <c r="S29" s="224"/>
      <c r="T29" s="219"/>
      <c r="U29" s="220"/>
      <c r="V29" s="223"/>
      <c r="W29" s="224"/>
      <c r="X29" s="231"/>
      <c r="Y29" s="231"/>
      <c r="Z29" s="234"/>
      <c r="AA29" s="235"/>
    </row>
    <row r="30" spans="1:27" ht="24.95" customHeight="1" x14ac:dyDescent="0.4">
      <c r="A30" s="104">
        <v>1</v>
      </c>
      <c r="B30" s="70"/>
      <c r="C30" s="105" t="s">
        <v>5</v>
      </c>
      <c r="D30" s="76"/>
      <c r="E30" s="66"/>
      <c r="F30" s="106" t="s">
        <v>3</v>
      </c>
      <c r="G30" s="73"/>
      <c r="H30" s="107" t="s">
        <v>4</v>
      </c>
      <c r="I30" s="66"/>
      <c r="J30" s="106" t="s">
        <v>3</v>
      </c>
      <c r="K30" s="73"/>
      <c r="L30" s="108" t="s">
        <v>4</v>
      </c>
      <c r="M30" s="76"/>
      <c r="N30" s="143">
        <f>IF(TIME(I30,K30,0)&lt;TIME(E30,G30,0),TIME(I30,G30,0)+1-TIME(E30,,0),TIME(I30,K30,0)-TIME(E30,G30,0))</f>
        <v>0</v>
      </c>
      <c r="O30" s="108" t="s">
        <v>6</v>
      </c>
      <c r="P30" s="144">
        <f>MINUTE(MOD(N30,60))</f>
        <v>0</v>
      </c>
      <c r="Q30" s="106" t="s">
        <v>4</v>
      </c>
      <c r="R30" s="78"/>
      <c r="S30" s="105" t="s">
        <v>7</v>
      </c>
      <c r="T30" s="81"/>
      <c r="U30" s="109" t="s">
        <v>7</v>
      </c>
      <c r="V30" s="83"/>
      <c r="W30" s="110" t="s">
        <v>7</v>
      </c>
      <c r="X30" s="88">
        <f>IFERROR(IF(M30="",(HOUR(N30)+MINUTE(N30)/60)*記号!$C$3,(HOUR(N30)+MINUTE(N30)/60)*記号!$C$4),"")</f>
        <v>0</v>
      </c>
      <c r="Y30" s="109" t="s">
        <v>7</v>
      </c>
      <c r="Z30" s="111">
        <f>IF(X30="","",MIN(V30,X30))</f>
        <v>0</v>
      </c>
      <c r="AA30" s="112" t="s">
        <v>7</v>
      </c>
    </row>
    <row r="31" spans="1:27" ht="24.95" customHeight="1" x14ac:dyDescent="0.4">
      <c r="A31" s="113">
        <v>2</v>
      </c>
      <c r="B31" s="71"/>
      <c r="C31" s="114" t="s">
        <v>5</v>
      </c>
      <c r="D31" s="77"/>
      <c r="E31" s="67"/>
      <c r="F31" s="115" t="s">
        <v>3</v>
      </c>
      <c r="G31" s="74"/>
      <c r="H31" s="116" t="s">
        <v>4</v>
      </c>
      <c r="I31" s="67"/>
      <c r="J31" s="115" t="s">
        <v>3</v>
      </c>
      <c r="K31" s="74"/>
      <c r="L31" s="117" t="s">
        <v>4</v>
      </c>
      <c r="M31" s="77"/>
      <c r="N31" s="143">
        <f t="shared" ref="N31:N39" si="3">IF(TIME(I31,K31,0)&lt;TIME(E31,G31,0),TIME(I31,G31,0)+1-TIME(E31,,0),TIME(I31,K31,0)-TIME(E31,G31,0))</f>
        <v>0</v>
      </c>
      <c r="O31" s="114" t="s">
        <v>6</v>
      </c>
      <c r="P31" s="145">
        <f t="shared" ref="P31:P39" si="4">MINUTE(MOD(N31,60))</f>
        <v>0</v>
      </c>
      <c r="Q31" s="106" t="s">
        <v>4</v>
      </c>
      <c r="R31" s="79"/>
      <c r="S31" s="107" t="s">
        <v>7</v>
      </c>
      <c r="T31" s="82"/>
      <c r="U31" s="115" t="s">
        <v>7</v>
      </c>
      <c r="V31" s="84"/>
      <c r="W31" s="118" t="s">
        <v>7</v>
      </c>
      <c r="X31" s="119">
        <f>IFERROR(IF(M31="",(HOUR(N31)+MINUTE(N31)/60)*記号!$C$3,(HOUR(N31)+MINUTE(N31)/60)*記号!$C$4),"")</f>
        <v>0</v>
      </c>
      <c r="Y31" s="120" t="s">
        <v>7</v>
      </c>
      <c r="Z31" s="121">
        <f t="shared" ref="Z31:Z39" si="5">IF(X31="","",MIN(V31,X31))</f>
        <v>0</v>
      </c>
      <c r="AA31" s="122" t="s">
        <v>7</v>
      </c>
    </row>
    <row r="32" spans="1:27" ht="24.95" customHeight="1" x14ac:dyDescent="0.4">
      <c r="A32" s="113">
        <v>3</v>
      </c>
      <c r="B32" s="71"/>
      <c r="C32" s="114" t="s">
        <v>5</v>
      </c>
      <c r="D32" s="87"/>
      <c r="E32" s="67"/>
      <c r="F32" s="115" t="s">
        <v>3</v>
      </c>
      <c r="G32" s="74"/>
      <c r="H32" s="116" t="s">
        <v>4</v>
      </c>
      <c r="I32" s="67"/>
      <c r="J32" s="115" t="s">
        <v>3</v>
      </c>
      <c r="K32" s="74"/>
      <c r="L32" s="114" t="s">
        <v>4</v>
      </c>
      <c r="M32" s="87"/>
      <c r="N32" s="146">
        <f t="shared" si="3"/>
        <v>0</v>
      </c>
      <c r="O32" s="114" t="s">
        <v>6</v>
      </c>
      <c r="P32" s="145">
        <f t="shared" si="4"/>
        <v>0</v>
      </c>
      <c r="Q32" s="115" t="s">
        <v>4</v>
      </c>
      <c r="R32" s="79"/>
      <c r="S32" s="114" t="s">
        <v>7</v>
      </c>
      <c r="T32" s="67"/>
      <c r="U32" s="123" t="s">
        <v>7</v>
      </c>
      <c r="V32" s="84"/>
      <c r="W32" s="118" t="s">
        <v>7</v>
      </c>
      <c r="X32" s="119">
        <f>IFERROR(IF(M32="",(HOUR(N32)+MINUTE(N32)/60)*記号!$C$3,(HOUR(N32)+MINUTE(N32)/60)*記号!$C$4),"")</f>
        <v>0</v>
      </c>
      <c r="Y32" s="123" t="s">
        <v>7</v>
      </c>
      <c r="Z32" s="124">
        <f t="shared" si="5"/>
        <v>0</v>
      </c>
      <c r="AA32" s="125" t="s">
        <v>7</v>
      </c>
    </row>
    <row r="33" spans="1:28" ht="24.95" customHeight="1" x14ac:dyDescent="0.4">
      <c r="A33" s="113">
        <v>4</v>
      </c>
      <c r="B33" s="71"/>
      <c r="C33" s="114" t="s">
        <v>5</v>
      </c>
      <c r="D33" s="87"/>
      <c r="E33" s="67"/>
      <c r="F33" s="115" t="s">
        <v>3</v>
      </c>
      <c r="G33" s="74"/>
      <c r="H33" s="116" t="s">
        <v>4</v>
      </c>
      <c r="I33" s="67"/>
      <c r="J33" s="115" t="s">
        <v>3</v>
      </c>
      <c r="K33" s="73"/>
      <c r="L33" s="108" t="s">
        <v>4</v>
      </c>
      <c r="M33" s="87"/>
      <c r="N33" s="143">
        <f t="shared" si="3"/>
        <v>0</v>
      </c>
      <c r="O33" s="114" t="s">
        <v>6</v>
      </c>
      <c r="P33" s="145">
        <f t="shared" si="4"/>
        <v>0</v>
      </c>
      <c r="Q33" s="115" t="s">
        <v>4</v>
      </c>
      <c r="R33" s="79"/>
      <c r="S33" s="107" t="s">
        <v>7</v>
      </c>
      <c r="T33" s="82"/>
      <c r="U33" s="115" t="s">
        <v>7</v>
      </c>
      <c r="V33" s="84"/>
      <c r="W33" s="118" t="s">
        <v>7</v>
      </c>
      <c r="X33" s="119">
        <f>IFERROR(IF(M33="",(HOUR(N33)+MINUTE(N33)/60)*記号!$C$3,(HOUR(N33)+MINUTE(N33)/60)*記号!$C$4),"")</f>
        <v>0</v>
      </c>
      <c r="Y33" s="120" t="s">
        <v>7</v>
      </c>
      <c r="Z33" s="121">
        <f t="shared" si="5"/>
        <v>0</v>
      </c>
      <c r="AA33" s="122" t="s">
        <v>7</v>
      </c>
    </row>
    <row r="34" spans="1:28" ht="24.95" customHeight="1" x14ac:dyDescent="0.4">
      <c r="A34" s="113">
        <v>5</v>
      </c>
      <c r="B34" s="71"/>
      <c r="C34" s="114" t="s">
        <v>5</v>
      </c>
      <c r="D34" s="77"/>
      <c r="E34" s="67"/>
      <c r="F34" s="115" t="s">
        <v>3</v>
      </c>
      <c r="G34" s="74"/>
      <c r="H34" s="116" t="s">
        <v>4</v>
      </c>
      <c r="I34" s="67"/>
      <c r="J34" s="115" t="s">
        <v>3</v>
      </c>
      <c r="K34" s="74"/>
      <c r="L34" s="114" t="s">
        <v>4</v>
      </c>
      <c r="M34" s="77"/>
      <c r="N34" s="143">
        <f t="shared" si="3"/>
        <v>0</v>
      </c>
      <c r="O34" s="114" t="s">
        <v>6</v>
      </c>
      <c r="P34" s="145">
        <f t="shared" si="4"/>
        <v>0</v>
      </c>
      <c r="Q34" s="115" t="s">
        <v>4</v>
      </c>
      <c r="R34" s="79"/>
      <c r="S34" s="114" t="s">
        <v>7</v>
      </c>
      <c r="T34" s="67"/>
      <c r="U34" s="123" t="s">
        <v>7</v>
      </c>
      <c r="V34" s="84"/>
      <c r="W34" s="118" t="s">
        <v>7</v>
      </c>
      <c r="X34" s="119">
        <f>IFERROR(IF(M34="",(HOUR(N34)+MINUTE(N34)/60)*記号!$C$3,(HOUR(N34)+MINUTE(N34)/60)*記号!$C$4),"")</f>
        <v>0</v>
      </c>
      <c r="Y34" s="123" t="s">
        <v>7</v>
      </c>
      <c r="Z34" s="124">
        <f t="shared" si="5"/>
        <v>0</v>
      </c>
      <c r="AA34" s="125" t="s">
        <v>7</v>
      </c>
    </row>
    <row r="35" spans="1:28" ht="24.95" customHeight="1" x14ac:dyDescent="0.4">
      <c r="A35" s="113">
        <v>6</v>
      </c>
      <c r="B35" s="71"/>
      <c r="C35" s="114" t="s">
        <v>5</v>
      </c>
      <c r="D35" s="77"/>
      <c r="E35" s="67"/>
      <c r="F35" s="115" t="s">
        <v>3</v>
      </c>
      <c r="G35" s="74"/>
      <c r="H35" s="116" t="s">
        <v>4</v>
      </c>
      <c r="I35" s="67"/>
      <c r="J35" s="115" t="s">
        <v>3</v>
      </c>
      <c r="K35" s="74"/>
      <c r="L35" s="114" t="s">
        <v>4</v>
      </c>
      <c r="M35" s="77"/>
      <c r="N35" s="143">
        <f t="shared" si="3"/>
        <v>0</v>
      </c>
      <c r="O35" s="114" t="s">
        <v>6</v>
      </c>
      <c r="P35" s="145">
        <f t="shared" si="4"/>
        <v>0</v>
      </c>
      <c r="Q35" s="115" t="s">
        <v>4</v>
      </c>
      <c r="R35" s="79"/>
      <c r="S35" s="107" t="s">
        <v>7</v>
      </c>
      <c r="T35" s="82"/>
      <c r="U35" s="115" t="s">
        <v>7</v>
      </c>
      <c r="V35" s="84"/>
      <c r="W35" s="118" t="s">
        <v>7</v>
      </c>
      <c r="X35" s="119">
        <f>IFERROR(IF(M35="",(HOUR(N35)+MINUTE(N35)/60)*記号!$C$3,(HOUR(N35)+MINUTE(N35)/60)*記号!$C$4),"")</f>
        <v>0</v>
      </c>
      <c r="Y35" s="120" t="s">
        <v>7</v>
      </c>
      <c r="Z35" s="121">
        <f t="shared" si="5"/>
        <v>0</v>
      </c>
      <c r="AA35" s="122" t="s">
        <v>7</v>
      </c>
    </row>
    <row r="36" spans="1:28" ht="24.95" customHeight="1" x14ac:dyDescent="0.4">
      <c r="A36" s="113">
        <v>7</v>
      </c>
      <c r="B36" s="71"/>
      <c r="C36" s="114" t="s">
        <v>5</v>
      </c>
      <c r="D36" s="77"/>
      <c r="E36" s="67"/>
      <c r="F36" s="115" t="s">
        <v>3</v>
      </c>
      <c r="G36" s="74"/>
      <c r="H36" s="116" t="s">
        <v>4</v>
      </c>
      <c r="I36" s="67"/>
      <c r="J36" s="115" t="s">
        <v>3</v>
      </c>
      <c r="K36" s="74"/>
      <c r="L36" s="114" t="s">
        <v>4</v>
      </c>
      <c r="M36" s="77"/>
      <c r="N36" s="143">
        <f t="shared" si="3"/>
        <v>0</v>
      </c>
      <c r="O36" s="114" t="s">
        <v>6</v>
      </c>
      <c r="P36" s="145">
        <f t="shared" si="4"/>
        <v>0</v>
      </c>
      <c r="Q36" s="115" t="s">
        <v>4</v>
      </c>
      <c r="R36" s="79"/>
      <c r="S36" s="114" t="s">
        <v>7</v>
      </c>
      <c r="T36" s="67"/>
      <c r="U36" s="123" t="s">
        <v>7</v>
      </c>
      <c r="V36" s="84"/>
      <c r="W36" s="118" t="s">
        <v>7</v>
      </c>
      <c r="X36" s="119">
        <f>IFERROR(IF(M36="",(HOUR(N36)+MINUTE(N36)/60)*記号!$C$3,(HOUR(N36)+MINUTE(N36)/60)*記号!$C$4),"")</f>
        <v>0</v>
      </c>
      <c r="Y36" s="123" t="s">
        <v>7</v>
      </c>
      <c r="Z36" s="124">
        <f t="shared" si="5"/>
        <v>0</v>
      </c>
      <c r="AA36" s="125" t="s">
        <v>7</v>
      </c>
    </row>
    <row r="37" spans="1:28" ht="24.95" customHeight="1" x14ac:dyDescent="0.4">
      <c r="A37" s="113">
        <v>8</v>
      </c>
      <c r="B37" s="71"/>
      <c r="C37" s="114" t="s">
        <v>5</v>
      </c>
      <c r="D37" s="77"/>
      <c r="E37" s="68"/>
      <c r="F37" s="115" t="s">
        <v>3</v>
      </c>
      <c r="G37" s="74"/>
      <c r="H37" s="116" t="s">
        <v>4</v>
      </c>
      <c r="I37" s="67"/>
      <c r="J37" s="115" t="s">
        <v>3</v>
      </c>
      <c r="K37" s="74"/>
      <c r="L37" s="114" t="s">
        <v>4</v>
      </c>
      <c r="M37" s="77"/>
      <c r="N37" s="143">
        <f t="shared" si="3"/>
        <v>0</v>
      </c>
      <c r="O37" s="114" t="s">
        <v>6</v>
      </c>
      <c r="P37" s="145">
        <f t="shared" si="4"/>
        <v>0</v>
      </c>
      <c r="Q37" s="115" t="s">
        <v>4</v>
      </c>
      <c r="R37" s="79"/>
      <c r="S37" s="107" t="s">
        <v>7</v>
      </c>
      <c r="T37" s="82"/>
      <c r="U37" s="115" t="s">
        <v>7</v>
      </c>
      <c r="V37" s="84"/>
      <c r="W37" s="118" t="s">
        <v>7</v>
      </c>
      <c r="X37" s="119">
        <f>IFERROR(IF(M37="",(HOUR(N37)+MINUTE(N37)/60)*記号!$C$3,(HOUR(N37)+MINUTE(N37)/60)*記号!$C$4),"")</f>
        <v>0</v>
      </c>
      <c r="Y37" s="120" t="s">
        <v>7</v>
      </c>
      <c r="Z37" s="121">
        <f t="shared" si="5"/>
        <v>0</v>
      </c>
      <c r="AA37" s="122" t="s">
        <v>7</v>
      </c>
    </row>
    <row r="38" spans="1:28" ht="24.95" customHeight="1" x14ac:dyDescent="0.4">
      <c r="A38" s="113">
        <v>9</v>
      </c>
      <c r="B38" s="71"/>
      <c r="C38" s="114" t="s">
        <v>5</v>
      </c>
      <c r="D38" s="77"/>
      <c r="E38" s="67"/>
      <c r="F38" s="115" t="s">
        <v>3</v>
      </c>
      <c r="G38" s="74"/>
      <c r="H38" s="116" t="s">
        <v>4</v>
      </c>
      <c r="I38" s="67"/>
      <c r="J38" s="115" t="s">
        <v>3</v>
      </c>
      <c r="K38" s="74"/>
      <c r="L38" s="114" t="s">
        <v>4</v>
      </c>
      <c r="M38" s="77"/>
      <c r="N38" s="143">
        <f t="shared" si="3"/>
        <v>0</v>
      </c>
      <c r="O38" s="114" t="s">
        <v>6</v>
      </c>
      <c r="P38" s="145">
        <f t="shared" si="4"/>
        <v>0</v>
      </c>
      <c r="Q38" s="115" t="s">
        <v>4</v>
      </c>
      <c r="R38" s="79"/>
      <c r="S38" s="114" t="s">
        <v>7</v>
      </c>
      <c r="T38" s="67"/>
      <c r="U38" s="123" t="s">
        <v>7</v>
      </c>
      <c r="V38" s="84"/>
      <c r="W38" s="118" t="s">
        <v>7</v>
      </c>
      <c r="X38" s="119">
        <f>IFERROR(IF(M38="",(HOUR(N38)+MINUTE(N38)/60)*記号!$C$3,(HOUR(N38)+MINUTE(N38)/60)*記号!$C$4),"")</f>
        <v>0</v>
      </c>
      <c r="Y38" s="123" t="s">
        <v>7</v>
      </c>
      <c r="Z38" s="124">
        <f t="shared" si="5"/>
        <v>0</v>
      </c>
      <c r="AA38" s="125" t="s">
        <v>7</v>
      </c>
    </row>
    <row r="39" spans="1:28" ht="24.95" customHeight="1" thickBot="1" x14ac:dyDescent="0.45">
      <c r="A39" s="126">
        <v>10</v>
      </c>
      <c r="B39" s="72"/>
      <c r="C39" s="127" t="s">
        <v>5</v>
      </c>
      <c r="D39" s="86"/>
      <c r="E39" s="69"/>
      <c r="F39" s="128" t="s">
        <v>3</v>
      </c>
      <c r="G39" s="75"/>
      <c r="H39" s="127" t="s">
        <v>4</v>
      </c>
      <c r="I39" s="69"/>
      <c r="J39" s="129" t="s">
        <v>3</v>
      </c>
      <c r="K39" s="75"/>
      <c r="L39" s="127" t="s">
        <v>4</v>
      </c>
      <c r="M39" s="77"/>
      <c r="N39" s="147">
        <f t="shared" si="3"/>
        <v>0</v>
      </c>
      <c r="O39" s="130" t="s">
        <v>6</v>
      </c>
      <c r="P39" s="148">
        <f t="shared" si="4"/>
        <v>0</v>
      </c>
      <c r="Q39" s="128" t="s">
        <v>4</v>
      </c>
      <c r="R39" s="80"/>
      <c r="S39" s="127" t="s">
        <v>7</v>
      </c>
      <c r="T39" s="69"/>
      <c r="U39" s="131" t="s">
        <v>7</v>
      </c>
      <c r="V39" s="85"/>
      <c r="W39" s="130" t="s">
        <v>7</v>
      </c>
      <c r="X39" s="132">
        <f>IFERROR(IF(M39="",(HOUR(N39)+MINUTE(N39)/60)*記号!$C$3,(HOUR(N39)+MINUTE(N39)/60)*記号!$C$4),"")</f>
        <v>0</v>
      </c>
      <c r="Y39" s="131" t="s">
        <v>7</v>
      </c>
      <c r="Z39" s="133">
        <f t="shared" si="5"/>
        <v>0</v>
      </c>
      <c r="AA39" s="134" t="s">
        <v>7</v>
      </c>
    </row>
    <row r="40" spans="1:28" s="177" customFormat="1" ht="6.75" customHeight="1" thickBot="1" x14ac:dyDescent="0.45">
      <c r="A40" s="165"/>
      <c r="B40" s="166"/>
      <c r="C40" s="166"/>
      <c r="D40" s="165"/>
      <c r="E40" s="166"/>
      <c r="F40" s="167"/>
      <c r="G40" s="167"/>
      <c r="H40" s="167"/>
      <c r="I40" s="175"/>
      <c r="J40" s="175"/>
      <c r="K40" s="167"/>
      <c r="L40" s="167"/>
      <c r="M40" s="165"/>
      <c r="N40" s="168"/>
      <c r="O40" s="169"/>
      <c r="P40" s="170"/>
      <c r="Q40" s="169"/>
      <c r="R40" s="171"/>
      <c r="S40" s="166"/>
      <c r="T40" s="166"/>
      <c r="U40" s="166"/>
      <c r="V40" s="172"/>
      <c r="W40" s="167"/>
      <c r="X40" s="173"/>
      <c r="Y40" s="174"/>
      <c r="Z40" s="176"/>
      <c r="AA40" s="174"/>
    </row>
    <row r="41" spans="1:28" ht="26.25" customHeight="1" thickBot="1" x14ac:dyDescent="0.45">
      <c r="A41" s="101"/>
      <c r="I41" s="254" t="s">
        <v>27</v>
      </c>
      <c r="J41" s="254"/>
      <c r="K41" s="254"/>
      <c r="L41" s="255"/>
      <c r="M41" s="135"/>
      <c r="N41" s="149">
        <f>SUMIF($M30:$M39,"",$N30:$N39)</f>
        <v>0</v>
      </c>
      <c r="O41" s="150"/>
      <c r="P41" s="151"/>
      <c r="Q41" s="136"/>
      <c r="R41" s="178"/>
      <c r="W41" s="140" t="s">
        <v>43</v>
      </c>
      <c r="X41" s="153">
        <f>IF(R42=0,SUMIF($M30:$M39,"",$X30:$X39),SUMIF($M30:$M39,"",$X30:$X39)-R42/60*記号!$C$3)</f>
        <v>0</v>
      </c>
      <c r="Y41" s="109" t="s">
        <v>7</v>
      </c>
      <c r="Z41" s="111">
        <f>MIN(X41,SUMIF(M30:M39,"",V30:V39))</f>
        <v>0</v>
      </c>
      <c r="AA41" s="112" t="s">
        <v>7</v>
      </c>
    </row>
    <row r="42" spans="1:28" ht="26.45" customHeight="1" thickBot="1" x14ac:dyDescent="0.45">
      <c r="A42" s="101"/>
      <c r="I42" s="254" t="s">
        <v>28</v>
      </c>
      <c r="J42" s="254"/>
      <c r="K42" s="254"/>
      <c r="L42" s="255"/>
      <c r="M42" s="135"/>
      <c r="N42" s="149">
        <f>SUMIF($M31:$M41,"〇",$N31:$N41)</f>
        <v>0</v>
      </c>
      <c r="O42" s="150"/>
      <c r="P42" s="151"/>
      <c r="Q42" s="136"/>
      <c r="R42" s="213">
        <f>MINUTE(MOD(SUM(N41:N42),60))</f>
        <v>0</v>
      </c>
      <c r="W42" s="140" t="s">
        <v>44</v>
      </c>
      <c r="X42" s="154">
        <f>SUMIF($M30:$M39,"〇",$X30:$X39)</f>
        <v>0</v>
      </c>
      <c r="Y42" s="155" t="s">
        <v>7</v>
      </c>
      <c r="Z42" s="156">
        <f>MIN(X42,SUMIF(M30:M39,"〇",V30:V39))</f>
        <v>0</v>
      </c>
      <c r="AA42" s="157" t="s">
        <v>7</v>
      </c>
    </row>
    <row r="43" spans="1:28" ht="26.45" customHeight="1" thickTop="1" thickBot="1" x14ac:dyDescent="0.45">
      <c r="A43" s="101"/>
      <c r="K43" s="254" t="s">
        <v>29</v>
      </c>
      <c r="L43" s="255"/>
      <c r="M43" s="162">
        <f>+D27</f>
        <v>0</v>
      </c>
      <c r="N43" s="163" t="s">
        <v>38</v>
      </c>
      <c r="O43" s="187">
        <f>SUM($N30:$N39)</f>
        <v>0</v>
      </c>
      <c r="P43" s="163" t="s">
        <v>16</v>
      </c>
      <c r="Q43" s="164"/>
      <c r="R43" s="137" t="s">
        <v>26</v>
      </c>
      <c r="W43" s="140" t="s">
        <v>45</v>
      </c>
      <c r="X43" s="158">
        <f>+X41+X42</f>
        <v>0</v>
      </c>
      <c r="Y43" s="159" t="s">
        <v>7</v>
      </c>
      <c r="Z43" s="160">
        <f>+Z41+Z42</f>
        <v>0</v>
      </c>
      <c r="AA43" s="161" t="s">
        <v>7</v>
      </c>
    </row>
    <row r="44" spans="1:28" ht="16.5" customHeight="1" thickTop="1" x14ac:dyDescent="0.4">
      <c r="A44" s="101"/>
      <c r="K44" s="139"/>
      <c r="L44" s="139"/>
      <c r="M44" s="181"/>
      <c r="N44" s="181"/>
      <c r="O44" s="181"/>
      <c r="Q44" s="181"/>
      <c r="R44" s="137"/>
      <c r="W44" s="140"/>
      <c r="X44" s="182"/>
      <c r="Y44" s="138"/>
      <c r="Z44" s="182"/>
      <c r="AA44" s="138"/>
    </row>
    <row r="45" spans="1:28" ht="39.950000000000003" customHeight="1" x14ac:dyDescent="0.4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252" t="s">
        <v>11</v>
      </c>
      <c r="Y45" s="252"/>
      <c r="Z45" s="252"/>
      <c r="AA45" s="252"/>
      <c r="AB45" s="90"/>
    </row>
    <row r="46" spans="1:28" ht="33" x14ac:dyDescent="0.4">
      <c r="A46" s="225" t="s">
        <v>24</v>
      </c>
      <c r="B46" s="225"/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  <c r="Z46" s="225"/>
      <c r="AA46" s="225"/>
      <c r="AB46" s="90"/>
    </row>
    <row r="47" spans="1:28" ht="37.9" customHeight="1" thickBot="1" x14ac:dyDescent="0.55000000000000004">
      <c r="A47" s="226" t="s">
        <v>10</v>
      </c>
      <c r="B47" s="226"/>
      <c r="C47" s="226"/>
      <c r="D47" s="226"/>
      <c r="E47" s="227">
        <f>+$E$3</f>
        <v>0</v>
      </c>
      <c r="F47" s="227"/>
      <c r="G47" s="227"/>
      <c r="H47" s="227"/>
      <c r="I47" s="227"/>
      <c r="J47" s="227"/>
      <c r="K47" s="227"/>
      <c r="L47" s="227"/>
      <c r="M47" s="227"/>
      <c r="N47" s="141"/>
    </row>
    <row r="48" spans="1:28" ht="37.9" customHeight="1" thickTop="1" x14ac:dyDescent="0.5">
      <c r="A48" s="228"/>
      <c r="B48" s="228"/>
      <c r="C48" s="228"/>
      <c r="D48" s="228"/>
      <c r="E48" s="229"/>
      <c r="F48" s="229"/>
      <c r="G48" s="141"/>
      <c r="H48" s="141"/>
      <c r="I48" s="229"/>
      <c r="J48" s="229"/>
      <c r="K48" s="229"/>
      <c r="L48" s="229"/>
      <c r="M48" s="229"/>
      <c r="N48" s="141"/>
    </row>
    <row r="49" spans="1:27" ht="10.15" customHeight="1" x14ac:dyDescent="0.5">
      <c r="A49" s="237"/>
      <c r="B49" s="237"/>
      <c r="C49" s="237"/>
      <c r="D49" s="237"/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X49" s="142"/>
      <c r="Y49" s="142"/>
    </row>
    <row r="50" spans="1:27" ht="24" customHeight="1" x14ac:dyDescent="0.4">
      <c r="A50" s="92"/>
      <c r="B50" s="92"/>
      <c r="C50" s="92"/>
      <c r="D50" s="92"/>
      <c r="E50" s="92"/>
      <c r="F50" s="92"/>
      <c r="G50" s="92"/>
      <c r="H50" s="92"/>
      <c r="I50" s="92"/>
      <c r="Q50" s="93"/>
      <c r="W50" s="94"/>
      <c r="X50" s="238" t="s">
        <v>35</v>
      </c>
      <c r="Y50" s="238"/>
      <c r="Z50" s="238"/>
      <c r="AA50" s="238"/>
    </row>
    <row r="51" spans="1:27" ht="9.75" customHeight="1" x14ac:dyDescent="0.4">
      <c r="A51" s="95"/>
      <c r="B51" s="95"/>
      <c r="C51" s="95"/>
      <c r="D51" s="95"/>
      <c r="E51" s="96"/>
      <c r="F51" s="96"/>
      <c r="G51" s="96"/>
      <c r="H51" s="96"/>
      <c r="I51" s="96"/>
      <c r="J51" s="96"/>
      <c r="K51" s="96"/>
      <c r="L51" s="96"/>
      <c r="M51" s="96"/>
      <c r="O51" s="97"/>
      <c r="P51" s="97"/>
      <c r="Q51" s="93"/>
      <c r="R51" s="98"/>
      <c r="T51" s="240"/>
      <c r="U51" s="240"/>
      <c r="V51" s="94"/>
      <c r="W51" s="94"/>
      <c r="X51" s="238"/>
      <c r="Y51" s="238"/>
      <c r="Z51" s="238"/>
      <c r="AA51" s="238"/>
    </row>
    <row r="52" spans="1:27" ht="30" customHeight="1" thickBot="1" x14ac:dyDescent="0.45">
      <c r="A52" s="99" t="s">
        <v>18</v>
      </c>
      <c r="B52" s="65"/>
      <c r="C52" s="100" t="s">
        <v>19</v>
      </c>
      <c r="D52" s="65"/>
      <c r="E52" s="101" t="s">
        <v>20</v>
      </c>
      <c r="K52" s="102"/>
      <c r="L52" s="97"/>
      <c r="M52" s="97"/>
      <c r="N52" s="97"/>
      <c r="O52" s="97"/>
      <c r="P52" s="97"/>
      <c r="Q52" s="93"/>
      <c r="R52" s="214" t="s">
        <v>12</v>
      </c>
      <c r="S52" s="215"/>
      <c r="T52" s="215"/>
      <c r="U52" s="216"/>
      <c r="V52" s="103"/>
      <c r="W52" s="103"/>
      <c r="X52" s="239"/>
      <c r="Y52" s="239"/>
      <c r="Z52" s="239"/>
      <c r="AA52" s="239"/>
    </row>
    <row r="53" spans="1:27" ht="20.25" customHeight="1" x14ac:dyDescent="0.4">
      <c r="B53" s="241" t="s">
        <v>0</v>
      </c>
      <c r="C53" s="242"/>
      <c r="D53" s="245" t="s">
        <v>8</v>
      </c>
      <c r="E53" s="217" t="s">
        <v>15</v>
      </c>
      <c r="F53" s="217"/>
      <c r="G53" s="217"/>
      <c r="H53" s="217"/>
      <c r="I53" s="217"/>
      <c r="J53" s="217"/>
      <c r="K53" s="217"/>
      <c r="L53" s="217"/>
      <c r="M53" s="217" t="s">
        <v>9</v>
      </c>
      <c r="N53" s="247" t="s">
        <v>21</v>
      </c>
      <c r="O53" s="248"/>
      <c r="P53" s="248"/>
      <c r="Q53" s="242"/>
      <c r="R53" s="221" t="s">
        <v>13</v>
      </c>
      <c r="S53" s="222"/>
      <c r="T53" s="217" t="s">
        <v>14</v>
      </c>
      <c r="U53" s="218"/>
      <c r="V53" s="221" t="s">
        <v>22</v>
      </c>
      <c r="W53" s="222"/>
      <c r="X53" s="230" t="s">
        <v>23</v>
      </c>
      <c r="Y53" s="230"/>
      <c r="Z53" s="232" t="s">
        <v>34</v>
      </c>
      <c r="AA53" s="233"/>
    </row>
    <row r="54" spans="1:27" ht="20.25" customHeight="1" thickBot="1" x14ac:dyDescent="0.45">
      <c r="B54" s="243"/>
      <c r="C54" s="244"/>
      <c r="D54" s="246"/>
      <c r="E54" s="236" t="s">
        <v>1</v>
      </c>
      <c r="F54" s="236"/>
      <c r="G54" s="236"/>
      <c r="H54" s="236"/>
      <c r="I54" s="236" t="s">
        <v>2</v>
      </c>
      <c r="J54" s="236"/>
      <c r="K54" s="236"/>
      <c r="L54" s="236"/>
      <c r="M54" s="236"/>
      <c r="N54" s="249"/>
      <c r="O54" s="250"/>
      <c r="P54" s="250"/>
      <c r="Q54" s="251"/>
      <c r="R54" s="223"/>
      <c r="S54" s="224"/>
      <c r="T54" s="219"/>
      <c r="U54" s="220"/>
      <c r="V54" s="223"/>
      <c r="W54" s="224"/>
      <c r="X54" s="231"/>
      <c r="Y54" s="231"/>
      <c r="Z54" s="234"/>
      <c r="AA54" s="235"/>
    </row>
    <row r="55" spans="1:27" ht="24.95" customHeight="1" x14ac:dyDescent="0.4">
      <c r="A55" s="104">
        <v>1</v>
      </c>
      <c r="B55" s="70"/>
      <c r="C55" s="105" t="s">
        <v>5</v>
      </c>
      <c r="D55" s="76"/>
      <c r="E55" s="66"/>
      <c r="F55" s="106" t="s">
        <v>3</v>
      </c>
      <c r="G55" s="73"/>
      <c r="H55" s="107" t="s">
        <v>4</v>
      </c>
      <c r="I55" s="66"/>
      <c r="J55" s="106" t="s">
        <v>3</v>
      </c>
      <c r="K55" s="73"/>
      <c r="L55" s="108" t="s">
        <v>4</v>
      </c>
      <c r="M55" s="76"/>
      <c r="N55" s="143">
        <f>IF(TIME(I55,K55,0)&lt;TIME(E55,G55,0),TIME(I55,G55,0)+1-TIME(E55,,0),TIME(I55,K55,0)-TIME(E55,G55,0))</f>
        <v>0</v>
      </c>
      <c r="O55" s="108" t="s">
        <v>6</v>
      </c>
      <c r="P55" s="144">
        <f>MINUTE(MOD(N55,60))</f>
        <v>0</v>
      </c>
      <c r="Q55" s="106" t="s">
        <v>4</v>
      </c>
      <c r="R55" s="78"/>
      <c r="S55" s="105" t="s">
        <v>7</v>
      </c>
      <c r="T55" s="81"/>
      <c r="U55" s="109" t="s">
        <v>7</v>
      </c>
      <c r="V55" s="83"/>
      <c r="W55" s="110" t="s">
        <v>7</v>
      </c>
      <c r="X55" s="88">
        <f>IFERROR(IF(M55="",(HOUR(N55)+MINUTE(N55)/60)*記号!$C$3,(HOUR(N55)+MINUTE(N55)/60)*記号!$C$4),"")</f>
        <v>0</v>
      </c>
      <c r="Y55" s="109" t="s">
        <v>7</v>
      </c>
      <c r="Z55" s="111">
        <f>IF(X55="","",MIN(V55,X55))</f>
        <v>0</v>
      </c>
      <c r="AA55" s="112" t="s">
        <v>7</v>
      </c>
    </row>
    <row r="56" spans="1:27" ht="24.95" customHeight="1" x14ac:dyDescent="0.4">
      <c r="A56" s="113">
        <v>2</v>
      </c>
      <c r="B56" s="71"/>
      <c r="C56" s="114" t="s">
        <v>5</v>
      </c>
      <c r="D56" s="77"/>
      <c r="E56" s="67"/>
      <c r="F56" s="115" t="s">
        <v>3</v>
      </c>
      <c r="G56" s="74"/>
      <c r="H56" s="116" t="s">
        <v>4</v>
      </c>
      <c r="I56" s="67"/>
      <c r="J56" s="115" t="s">
        <v>3</v>
      </c>
      <c r="K56" s="74"/>
      <c r="L56" s="117" t="s">
        <v>4</v>
      </c>
      <c r="M56" s="77"/>
      <c r="N56" s="143">
        <f t="shared" ref="N56:N64" si="6">IF(TIME(I56,K56,0)&lt;TIME(E56,G56,0),TIME(I56,G56,0)+1-TIME(E56,,0),TIME(I56,K56,0)-TIME(E56,G56,0))</f>
        <v>0</v>
      </c>
      <c r="O56" s="114" t="s">
        <v>6</v>
      </c>
      <c r="P56" s="145">
        <f t="shared" ref="P56:P64" si="7">MINUTE(MOD(N56,60))</f>
        <v>0</v>
      </c>
      <c r="Q56" s="106" t="s">
        <v>4</v>
      </c>
      <c r="R56" s="79"/>
      <c r="S56" s="107" t="s">
        <v>7</v>
      </c>
      <c r="T56" s="82"/>
      <c r="U56" s="115" t="s">
        <v>7</v>
      </c>
      <c r="V56" s="84"/>
      <c r="W56" s="118" t="s">
        <v>7</v>
      </c>
      <c r="X56" s="119">
        <f>IFERROR(IF(M56="",(HOUR(N56)+MINUTE(N56)/60)*記号!$C$3,(HOUR(N56)+MINUTE(N56)/60)*記号!$C$4),"")</f>
        <v>0</v>
      </c>
      <c r="Y56" s="120" t="s">
        <v>7</v>
      </c>
      <c r="Z56" s="121">
        <f t="shared" ref="Z56:Z64" si="8">IF(X56="","",MIN(V56,X56))</f>
        <v>0</v>
      </c>
      <c r="AA56" s="122" t="s">
        <v>7</v>
      </c>
    </row>
    <row r="57" spans="1:27" ht="24.95" customHeight="1" x14ac:dyDescent="0.4">
      <c r="A57" s="113">
        <v>3</v>
      </c>
      <c r="B57" s="71"/>
      <c r="C57" s="114" t="s">
        <v>5</v>
      </c>
      <c r="D57" s="87"/>
      <c r="E57" s="67"/>
      <c r="F57" s="115" t="s">
        <v>3</v>
      </c>
      <c r="G57" s="74"/>
      <c r="H57" s="116" t="s">
        <v>4</v>
      </c>
      <c r="I57" s="67"/>
      <c r="J57" s="115" t="s">
        <v>3</v>
      </c>
      <c r="K57" s="74"/>
      <c r="L57" s="114" t="s">
        <v>4</v>
      </c>
      <c r="M57" s="87"/>
      <c r="N57" s="146">
        <f t="shared" si="6"/>
        <v>0</v>
      </c>
      <c r="O57" s="114" t="s">
        <v>6</v>
      </c>
      <c r="P57" s="145">
        <f t="shared" si="7"/>
        <v>0</v>
      </c>
      <c r="Q57" s="115" t="s">
        <v>4</v>
      </c>
      <c r="R57" s="79"/>
      <c r="S57" s="114" t="s">
        <v>7</v>
      </c>
      <c r="T57" s="67"/>
      <c r="U57" s="123" t="s">
        <v>7</v>
      </c>
      <c r="V57" s="84"/>
      <c r="W57" s="118" t="s">
        <v>7</v>
      </c>
      <c r="X57" s="119">
        <f>IFERROR(IF(M57="",(HOUR(N57)+MINUTE(N57)/60)*記号!$C$3,(HOUR(N57)+MINUTE(N57)/60)*記号!$C$4),"")</f>
        <v>0</v>
      </c>
      <c r="Y57" s="123" t="s">
        <v>7</v>
      </c>
      <c r="Z57" s="124">
        <f t="shared" si="8"/>
        <v>0</v>
      </c>
      <c r="AA57" s="125" t="s">
        <v>7</v>
      </c>
    </row>
    <row r="58" spans="1:27" ht="24.95" customHeight="1" x14ac:dyDescent="0.4">
      <c r="A58" s="113">
        <v>4</v>
      </c>
      <c r="B58" s="71"/>
      <c r="C58" s="114" t="s">
        <v>5</v>
      </c>
      <c r="D58" s="87"/>
      <c r="E58" s="67"/>
      <c r="F58" s="115" t="s">
        <v>3</v>
      </c>
      <c r="G58" s="74"/>
      <c r="H58" s="116" t="s">
        <v>4</v>
      </c>
      <c r="I58" s="67"/>
      <c r="J58" s="115" t="s">
        <v>3</v>
      </c>
      <c r="K58" s="73"/>
      <c r="L58" s="108" t="s">
        <v>4</v>
      </c>
      <c r="M58" s="87"/>
      <c r="N58" s="143">
        <f t="shared" si="6"/>
        <v>0</v>
      </c>
      <c r="O58" s="114" t="s">
        <v>6</v>
      </c>
      <c r="P58" s="145">
        <f t="shared" si="7"/>
        <v>0</v>
      </c>
      <c r="Q58" s="115" t="s">
        <v>4</v>
      </c>
      <c r="R58" s="79"/>
      <c r="S58" s="107" t="s">
        <v>7</v>
      </c>
      <c r="T58" s="82"/>
      <c r="U58" s="115" t="s">
        <v>7</v>
      </c>
      <c r="V58" s="84"/>
      <c r="W58" s="118" t="s">
        <v>7</v>
      </c>
      <c r="X58" s="119">
        <f>IFERROR(IF(M58="",(HOUR(N58)+MINUTE(N58)/60)*記号!$C$3,(HOUR(N58)+MINUTE(N58)/60)*記号!$C$4),"")</f>
        <v>0</v>
      </c>
      <c r="Y58" s="120" t="s">
        <v>7</v>
      </c>
      <c r="Z58" s="121">
        <f t="shared" si="8"/>
        <v>0</v>
      </c>
      <c r="AA58" s="122" t="s">
        <v>7</v>
      </c>
    </row>
    <row r="59" spans="1:27" ht="24.95" customHeight="1" x14ac:dyDescent="0.4">
      <c r="A59" s="113">
        <v>5</v>
      </c>
      <c r="B59" s="71"/>
      <c r="C59" s="114" t="s">
        <v>5</v>
      </c>
      <c r="D59" s="77"/>
      <c r="E59" s="67"/>
      <c r="F59" s="115" t="s">
        <v>3</v>
      </c>
      <c r="G59" s="74"/>
      <c r="H59" s="116" t="s">
        <v>4</v>
      </c>
      <c r="I59" s="67"/>
      <c r="J59" s="115" t="s">
        <v>3</v>
      </c>
      <c r="K59" s="74"/>
      <c r="L59" s="114" t="s">
        <v>4</v>
      </c>
      <c r="M59" s="77"/>
      <c r="N59" s="143">
        <f t="shared" si="6"/>
        <v>0</v>
      </c>
      <c r="O59" s="114" t="s">
        <v>6</v>
      </c>
      <c r="P59" s="145">
        <f t="shared" si="7"/>
        <v>0</v>
      </c>
      <c r="Q59" s="115" t="s">
        <v>4</v>
      </c>
      <c r="R59" s="79"/>
      <c r="S59" s="114" t="s">
        <v>7</v>
      </c>
      <c r="T59" s="67"/>
      <c r="U59" s="123" t="s">
        <v>7</v>
      </c>
      <c r="V59" s="84"/>
      <c r="W59" s="118" t="s">
        <v>7</v>
      </c>
      <c r="X59" s="119">
        <f>IFERROR(IF(M59="",(HOUR(N59)+MINUTE(N59)/60)*記号!$C$3,(HOUR(N59)+MINUTE(N59)/60)*記号!$C$4),"")</f>
        <v>0</v>
      </c>
      <c r="Y59" s="123" t="s">
        <v>7</v>
      </c>
      <c r="Z59" s="124">
        <f t="shared" si="8"/>
        <v>0</v>
      </c>
      <c r="AA59" s="125" t="s">
        <v>7</v>
      </c>
    </row>
    <row r="60" spans="1:27" ht="24.95" customHeight="1" x14ac:dyDescent="0.4">
      <c r="A60" s="113">
        <v>6</v>
      </c>
      <c r="B60" s="71"/>
      <c r="C60" s="114" t="s">
        <v>5</v>
      </c>
      <c r="D60" s="77"/>
      <c r="E60" s="67"/>
      <c r="F60" s="115" t="s">
        <v>3</v>
      </c>
      <c r="G60" s="74"/>
      <c r="H60" s="116" t="s">
        <v>4</v>
      </c>
      <c r="I60" s="67"/>
      <c r="J60" s="115" t="s">
        <v>3</v>
      </c>
      <c r="K60" s="74"/>
      <c r="L60" s="114" t="s">
        <v>4</v>
      </c>
      <c r="M60" s="77"/>
      <c r="N60" s="143">
        <f t="shared" si="6"/>
        <v>0</v>
      </c>
      <c r="O60" s="114" t="s">
        <v>6</v>
      </c>
      <c r="P60" s="145">
        <f t="shared" si="7"/>
        <v>0</v>
      </c>
      <c r="Q60" s="115" t="s">
        <v>4</v>
      </c>
      <c r="R60" s="79"/>
      <c r="S60" s="107" t="s">
        <v>7</v>
      </c>
      <c r="T60" s="82"/>
      <c r="U60" s="115" t="s">
        <v>7</v>
      </c>
      <c r="V60" s="84"/>
      <c r="W60" s="118" t="s">
        <v>7</v>
      </c>
      <c r="X60" s="119">
        <f>IFERROR(IF(M60="",(HOUR(N60)+MINUTE(N60)/60)*記号!$C$3,(HOUR(N60)+MINUTE(N60)/60)*記号!$C$4),"")</f>
        <v>0</v>
      </c>
      <c r="Y60" s="120" t="s">
        <v>7</v>
      </c>
      <c r="Z60" s="121">
        <f t="shared" si="8"/>
        <v>0</v>
      </c>
      <c r="AA60" s="122" t="s">
        <v>7</v>
      </c>
    </row>
    <row r="61" spans="1:27" ht="24.95" customHeight="1" x14ac:dyDescent="0.4">
      <c r="A61" s="113">
        <v>7</v>
      </c>
      <c r="B61" s="71"/>
      <c r="C61" s="114" t="s">
        <v>5</v>
      </c>
      <c r="D61" s="77"/>
      <c r="E61" s="67"/>
      <c r="F61" s="115" t="s">
        <v>3</v>
      </c>
      <c r="G61" s="74"/>
      <c r="H61" s="116" t="s">
        <v>4</v>
      </c>
      <c r="I61" s="67"/>
      <c r="J61" s="115" t="s">
        <v>3</v>
      </c>
      <c r="K61" s="74"/>
      <c r="L61" s="114" t="s">
        <v>4</v>
      </c>
      <c r="M61" s="77"/>
      <c r="N61" s="143">
        <f t="shared" si="6"/>
        <v>0</v>
      </c>
      <c r="O61" s="114" t="s">
        <v>6</v>
      </c>
      <c r="P61" s="145">
        <f t="shared" si="7"/>
        <v>0</v>
      </c>
      <c r="Q61" s="115" t="s">
        <v>4</v>
      </c>
      <c r="R61" s="79"/>
      <c r="S61" s="114" t="s">
        <v>7</v>
      </c>
      <c r="T61" s="67"/>
      <c r="U61" s="123" t="s">
        <v>7</v>
      </c>
      <c r="V61" s="84"/>
      <c r="W61" s="118" t="s">
        <v>7</v>
      </c>
      <c r="X61" s="119">
        <f>IFERROR(IF(M61="",(HOUR(N61)+MINUTE(N61)/60)*記号!$C$3,(HOUR(N61)+MINUTE(N61)/60)*記号!$C$4),"")</f>
        <v>0</v>
      </c>
      <c r="Y61" s="123" t="s">
        <v>7</v>
      </c>
      <c r="Z61" s="124">
        <f t="shared" si="8"/>
        <v>0</v>
      </c>
      <c r="AA61" s="125" t="s">
        <v>7</v>
      </c>
    </row>
    <row r="62" spans="1:27" ht="24.95" customHeight="1" x14ac:dyDescent="0.4">
      <c r="A62" s="113">
        <v>8</v>
      </c>
      <c r="B62" s="71"/>
      <c r="C62" s="114" t="s">
        <v>5</v>
      </c>
      <c r="D62" s="77"/>
      <c r="E62" s="68"/>
      <c r="F62" s="115" t="s">
        <v>3</v>
      </c>
      <c r="G62" s="74"/>
      <c r="H62" s="116" t="s">
        <v>4</v>
      </c>
      <c r="I62" s="67"/>
      <c r="J62" s="115" t="s">
        <v>3</v>
      </c>
      <c r="K62" s="74"/>
      <c r="L62" s="114" t="s">
        <v>4</v>
      </c>
      <c r="M62" s="77"/>
      <c r="N62" s="143">
        <f t="shared" si="6"/>
        <v>0</v>
      </c>
      <c r="O62" s="114" t="s">
        <v>6</v>
      </c>
      <c r="P62" s="145">
        <f t="shared" si="7"/>
        <v>0</v>
      </c>
      <c r="Q62" s="115" t="s">
        <v>4</v>
      </c>
      <c r="R62" s="79"/>
      <c r="S62" s="107" t="s">
        <v>7</v>
      </c>
      <c r="T62" s="82"/>
      <c r="U62" s="115" t="s">
        <v>7</v>
      </c>
      <c r="V62" s="84"/>
      <c r="W62" s="118" t="s">
        <v>7</v>
      </c>
      <c r="X62" s="119">
        <f>IFERROR(IF(M62="",(HOUR(N62)+MINUTE(N62)/60)*記号!$C$3,(HOUR(N62)+MINUTE(N62)/60)*記号!$C$4),"")</f>
        <v>0</v>
      </c>
      <c r="Y62" s="120" t="s">
        <v>7</v>
      </c>
      <c r="Z62" s="121">
        <f t="shared" si="8"/>
        <v>0</v>
      </c>
      <c r="AA62" s="122" t="s">
        <v>7</v>
      </c>
    </row>
    <row r="63" spans="1:27" ht="24.95" customHeight="1" x14ac:dyDescent="0.4">
      <c r="A63" s="113">
        <v>9</v>
      </c>
      <c r="B63" s="71"/>
      <c r="C63" s="114" t="s">
        <v>5</v>
      </c>
      <c r="D63" s="77"/>
      <c r="E63" s="67"/>
      <c r="F63" s="115" t="s">
        <v>3</v>
      </c>
      <c r="G63" s="74"/>
      <c r="H63" s="116" t="s">
        <v>4</v>
      </c>
      <c r="I63" s="67"/>
      <c r="J63" s="115" t="s">
        <v>3</v>
      </c>
      <c r="K63" s="74"/>
      <c r="L63" s="114" t="s">
        <v>4</v>
      </c>
      <c r="M63" s="77"/>
      <c r="N63" s="143">
        <f t="shared" si="6"/>
        <v>0</v>
      </c>
      <c r="O63" s="114" t="s">
        <v>6</v>
      </c>
      <c r="P63" s="145">
        <f t="shared" si="7"/>
        <v>0</v>
      </c>
      <c r="Q63" s="115" t="s">
        <v>4</v>
      </c>
      <c r="R63" s="79"/>
      <c r="S63" s="114" t="s">
        <v>7</v>
      </c>
      <c r="T63" s="67"/>
      <c r="U63" s="123" t="s">
        <v>7</v>
      </c>
      <c r="V63" s="84"/>
      <c r="W63" s="118" t="s">
        <v>7</v>
      </c>
      <c r="X63" s="119">
        <f>IFERROR(IF(M63="",(HOUR(N63)+MINUTE(N63)/60)*記号!$C$3,(HOUR(N63)+MINUTE(N63)/60)*記号!$C$4),"")</f>
        <v>0</v>
      </c>
      <c r="Y63" s="123" t="s">
        <v>7</v>
      </c>
      <c r="Z63" s="124">
        <f t="shared" si="8"/>
        <v>0</v>
      </c>
      <c r="AA63" s="125" t="s">
        <v>7</v>
      </c>
    </row>
    <row r="64" spans="1:27" ht="24.95" customHeight="1" thickBot="1" x14ac:dyDescent="0.45">
      <c r="A64" s="126">
        <v>10</v>
      </c>
      <c r="B64" s="72"/>
      <c r="C64" s="127" t="s">
        <v>5</v>
      </c>
      <c r="D64" s="86"/>
      <c r="E64" s="69"/>
      <c r="F64" s="128" t="s">
        <v>3</v>
      </c>
      <c r="G64" s="75"/>
      <c r="H64" s="127" t="s">
        <v>4</v>
      </c>
      <c r="I64" s="69"/>
      <c r="J64" s="129" t="s">
        <v>3</v>
      </c>
      <c r="K64" s="75"/>
      <c r="L64" s="127" t="s">
        <v>4</v>
      </c>
      <c r="M64" s="77"/>
      <c r="N64" s="147">
        <f t="shared" si="6"/>
        <v>0</v>
      </c>
      <c r="O64" s="130" t="s">
        <v>6</v>
      </c>
      <c r="P64" s="148">
        <f t="shared" si="7"/>
        <v>0</v>
      </c>
      <c r="Q64" s="128" t="s">
        <v>4</v>
      </c>
      <c r="R64" s="80"/>
      <c r="S64" s="127" t="s">
        <v>7</v>
      </c>
      <c r="T64" s="69"/>
      <c r="U64" s="131" t="s">
        <v>7</v>
      </c>
      <c r="V64" s="85"/>
      <c r="W64" s="130" t="s">
        <v>7</v>
      </c>
      <c r="X64" s="132">
        <f>IFERROR(IF(M64="",(HOUR(N64)+MINUTE(N64)/60)*記号!$C$3,(HOUR(N64)+MINUTE(N64)/60)*記号!$C$4),"")</f>
        <v>0</v>
      </c>
      <c r="Y64" s="131" t="s">
        <v>7</v>
      </c>
      <c r="Z64" s="133">
        <f t="shared" si="8"/>
        <v>0</v>
      </c>
      <c r="AA64" s="134" t="s">
        <v>7</v>
      </c>
    </row>
    <row r="65" spans="1:27" s="177" customFormat="1" ht="6.75" customHeight="1" thickBot="1" x14ac:dyDescent="0.45">
      <c r="A65" s="165"/>
      <c r="B65" s="166"/>
      <c r="C65" s="166"/>
      <c r="D65" s="165"/>
      <c r="E65" s="166"/>
      <c r="F65" s="167"/>
      <c r="G65" s="167"/>
      <c r="H65" s="167"/>
      <c r="I65" s="175"/>
      <c r="J65" s="175"/>
      <c r="K65" s="167"/>
      <c r="L65" s="167"/>
      <c r="M65" s="165"/>
      <c r="N65" s="168"/>
      <c r="O65" s="169"/>
      <c r="P65" s="170"/>
      <c r="Q65" s="169"/>
      <c r="R65" s="171"/>
      <c r="S65" s="166"/>
      <c r="T65" s="166"/>
      <c r="U65" s="166"/>
      <c r="V65" s="172"/>
      <c r="W65" s="167"/>
      <c r="X65" s="173"/>
      <c r="Y65" s="174"/>
      <c r="Z65" s="176"/>
      <c r="AA65" s="174"/>
    </row>
    <row r="66" spans="1:27" ht="26.25" customHeight="1" thickBot="1" x14ac:dyDescent="0.45">
      <c r="A66" s="101"/>
      <c r="I66" s="254" t="s">
        <v>27</v>
      </c>
      <c r="J66" s="254"/>
      <c r="K66" s="254"/>
      <c r="L66" s="255"/>
      <c r="M66" s="135"/>
      <c r="N66" s="149">
        <f>SUMIF($M55:$M64,"",$N55:$N64)</f>
        <v>0</v>
      </c>
      <c r="O66" s="150"/>
      <c r="P66" s="151"/>
      <c r="Q66" s="136"/>
      <c r="R66" s="178"/>
      <c r="W66" s="140" t="s">
        <v>43</v>
      </c>
      <c r="X66" s="153">
        <f>IF(R67=0,SUMIF($M55:$M64,"",$X55:$X64),SUMIF($M55:$M64,"",$X55:$X64)-R67/60*記号!$C$3)</f>
        <v>0</v>
      </c>
      <c r="Y66" s="109" t="s">
        <v>7</v>
      </c>
      <c r="Z66" s="111">
        <f>MIN(X66,SUMIF(M55:M64,"",V55:V64))</f>
        <v>0</v>
      </c>
      <c r="AA66" s="112" t="s">
        <v>7</v>
      </c>
    </row>
    <row r="67" spans="1:27" ht="26.45" customHeight="1" thickBot="1" x14ac:dyDescent="0.45">
      <c r="A67" s="101"/>
      <c r="I67" s="254" t="s">
        <v>28</v>
      </c>
      <c r="J67" s="254"/>
      <c r="K67" s="254"/>
      <c r="L67" s="255"/>
      <c r="M67" s="135"/>
      <c r="N67" s="149">
        <f>SUMIF($M56:$M66,"〇",$N56:$N66)</f>
        <v>0</v>
      </c>
      <c r="O67" s="150"/>
      <c r="P67" s="151"/>
      <c r="Q67" s="136"/>
      <c r="R67" s="213">
        <f>MINUTE(MOD(SUM(N66:N67),60))</f>
        <v>0</v>
      </c>
      <c r="W67" s="140" t="s">
        <v>44</v>
      </c>
      <c r="X67" s="154">
        <f>SUMIF($M55:$M64,"〇",$X55:$X64)</f>
        <v>0</v>
      </c>
      <c r="Y67" s="155" t="s">
        <v>7</v>
      </c>
      <c r="Z67" s="156">
        <f>MIN(X67,SUMIF(M55:M64,"〇",V55:V64))</f>
        <v>0</v>
      </c>
      <c r="AA67" s="157" t="s">
        <v>7</v>
      </c>
    </row>
    <row r="68" spans="1:27" ht="26.45" customHeight="1" thickTop="1" thickBot="1" x14ac:dyDescent="0.45">
      <c r="A68" s="101"/>
      <c r="K68" s="254" t="s">
        <v>29</v>
      </c>
      <c r="L68" s="255"/>
      <c r="M68" s="162">
        <f>+D52</f>
        <v>0</v>
      </c>
      <c r="N68" s="163" t="s">
        <v>38</v>
      </c>
      <c r="O68" s="187">
        <f>SUM($N55:$N64)</f>
        <v>0</v>
      </c>
      <c r="P68" s="163" t="s">
        <v>16</v>
      </c>
      <c r="Q68" s="164"/>
      <c r="R68" s="137" t="s">
        <v>26</v>
      </c>
      <c r="W68" s="140" t="s">
        <v>45</v>
      </c>
      <c r="X68" s="158">
        <f>+X66+X67</f>
        <v>0</v>
      </c>
      <c r="Y68" s="159" t="s">
        <v>7</v>
      </c>
      <c r="Z68" s="160">
        <f>+Z66+Z67</f>
        <v>0</v>
      </c>
      <c r="AA68" s="161" t="s">
        <v>7</v>
      </c>
    </row>
    <row r="69" spans="1:27" ht="16.5" customHeight="1" thickTop="1" x14ac:dyDescent="0.4">
      <c r="A69" s="101"/>
      <c r="K69" s="139"/>
      <c r="L69" s="139"/>
      <c r="M69" s="181"/>
      <c r="N69" s="181"/>
      <c r="O69" s="181"/>
      <c r="Q69" s="181"/>
      <c r="R69" s="137"/>
      <c r="W69" s="140"/>
      <c r="X69" s="182"/>
      <c r="Y69" s="138"/>
      <c r="Z69" s="182"/>
      <c r="AA69" s="138"/>
    </row>
    <row r="70" spans="1:27" ht="23.45" customHeight="1" x14ac:dyDescent="0.4">
      <c r="A70" s="101"/>
      <c r="M70" s="138"/>
      <c r="N70" s="138"/>
      <c r="O70" s="138"/>
      <c r="P70" s="138"/>
      <c r="Q70" s="138"/>
      <c r="V70" s="138"/>
      <c r="W70" s="138"/>
    </row>
    <row r="71" spans="1:27" ht="30" customHeight="1" thickBot="1" x14ac:dyDescent="0.45">
      <c r="A71" s="99" t="s">
        <v>18</v>
      </c>
      <c r="B71" s="65"/>
      <c r="C71" s="100" t="s">
        <v>19</v>
      </c>
      <c r="D71" s="65"/>
      <c r="E71" s="101" t="s">
        <v>20</v>
      </c>
      <c r="K71" s="102"/>
      <c r="L71" s="97"/>
      <c r="M71" s="97"/>
      <c r="N71" s="97"/>
      <c r="O71" s="97"/>
      <c r="P71" s="97"/>
      <c r="Q71" s="93"/>
      <c r="R71" s="214" t="s">
        <v>12</v>
      </c>
      <c r="S71" s="215"/>
      <c r="T71" s="215"/>
      <c r="U71" s="216"/>
      <c r="V71" s="103"/>
      <c r="W71" s="103"/>
    </row>
    <row r="72" spans="1:27" ht="20.25" customHeight="1" x14ac:dyDescent="0.4">
      <c r="B72" s="241" t="s">
        <v>0</v>
      </c>
      <c r="C72" s="242"/>
      <c r="D72" s="245" t="s">
        <v>8</v>
      </c>
      <c r="E72" s="217" t="s">
        <v>15</v>
      </c>
      <c r="F72" s="217"/>
      <c r="G72" s="217"/>
      <c r="H72" s="217"/>
      <c r="I72" s="217"/>
      <c r="J72" s="217"/>
      <c r="K72" s="217"/>
      <c r="L72" s="217"/>
      <c r="M72" s="217" t="s">
        <v>9</v>
      </c>
      <c r="N72" s="247" t="s">
        <v>21</v>
      </c>
      <c r="O72" s="248"/>
      <c r="P72" s="248"/>
      <c r="Q72" s="242"/>
      <c r="R72" s="221" t="s">
        <v>13</v>
      </c>
      <c r="S72" s="222"/>
      <c r="T72" s="217" t="s">
        <v>14</v>
      </c>
      <c r="U72" s="218"/>
      <c r="V72" s="221" t="s">
        <v>22</v>
      </c>
      <c r="W72" s="222"/>
      <c r="X72" s="230" t="s">
        <v>23</v>
      </c>
      <c r="Y72" s="230"/>
      <c r="Z72" s="232" t="s">
        <v>34</v>
      </c>
      <c r="AA72" s="233"/>
    </row>
    <row r="73" spans="1:27" ht="20.25" customHeight="1" thickBot="1" x14ac:dyDescent="0.45">
      <c r="B73" s="243"/>
      <c r="C73" s="244"/>
      <c r="D73" s="246"/>
      <c r="E73" s="236" t="s">
        <v>1</v>
      </c>
      <c r="F73" s="236"/>
      <c r="G73" s="236"/>
      <c r="H73" s="236"/>
      <c r="I73" s="236" t="s">
        <v>2</v>
      </c>
      <c r="J73" s="236"/>
      <c r="K73" s="236"/>
      <c r="L73" s="236"/>
      <c r="M73" s="236"/>
      <c r="N73" s="249"/>
      <c r="O73" s="250"/>
      <c r="P73" s="250"/>
      <c r="Q73" s="251"/>
      <c r="R73" s="223"/>
      <c r="S73" s="224"/>
      <c r="T73" s="219"/>
      <c r="U73" s="220"/>
      <c r="V73" s="223"/>
      <c r="W73" s="224"/>
      <c r="X73" s="231"/>
      <c r="Y73" s="231"/>
      <c r="Z73" s="234"/>
      <c r="AA73" s="235"/>
    </row>
    <row r="74" spans="1:27" ht="24.95" customHeight="1" x14ac:dyDescent="0.4">
      <c r="A74" s="104">
        <v>1</v>
      </c>
      <c r="B74" s="70"/>
      <c r="C74" s="105" t="s">
        <v>5</v>
      </c>
      <c r="D74" s="76"/>
      <c r="E74" s="66"/>
      <c r="F74" s="106" t="s">
        <v>3</v>
      </c>
      <c r="G74" s="73"/>
      <c r="H74" s="107" t="s">
        <v>4</v>
      </c>
      <c r="I74" s="66"/>
      <c r="J74" s="106" t="s">
        <v>3</v>
      </c>
      <c r="K74" s="73"/>
      <c r="L74" s="108" t="s">
        <v>4</v>
      </c>
      <c r="M74" s="76"/>
      <c r="N74" s="143">
        <f>IF(TIME(I74,K74,0)&lt;TIME(E74,G74,0),TIME(I74,G74,0)+1-TIME(E74,,0),TIME(I74,K74,0)-TIME(E74,G74,0))</f>
        <v>0</v>
      </c>
      <c r="O74" s="108" t="s">
        <v>6</v>
      </c>
      <c r="P74" s="144">
        <f>MINUTE(MOD(N74,60))</f>
        <v>0</v>
      </c>
      <c r="Q74" s="106" t="s">
        <v>4</v>
      </c>
      <c r="R74" s="78"/>
      <c r="S74" s="105" t="s">
        <v>7</v>
      </c>
      <c r="T74" s="81"/>
      <c r="U74" s="109" t="s">
        <v>7</v>
      </c>
      <c r="V74" s="83"/>
      <c r="W74" s="110" t="s">
        <v>7</v>
      </c>
      <c r="X74" s="88">
        <f>IFERROR(IF(M74="",(HOUR(N74)+MINUTE(N74)/60)*記号!$C$3,(HOUR(N74)+MINUTE(N74)/60)*記号!$C$4),"")</f>
        <v>0</v>
      </c>
      <c r="Y74" s="109" t="s">
        <v>7</v>
      </c>
      <c r="Z74" s="111">
        <f>IF(X74="","",MIN(V74,X74))</f>
        <v>0</v>
      </c>
      <c r="AA74" s="112" t="s">
        <v>7</v>
      </c>
    </row>
    <row r="75" spans="1:27" ht="24.95" customHeight="1" x14ac:dyDescent="0.4">
      <c r="A75" s="113">
        <v>2</v>
      </c>
      <c r="B75" s="71"/>
      <c r="C75" s="114" t="s">
        <v>5</v>
      </c>
      <c r="D75" s="77"/>
      <c r="E75" s="67"/>
      <c r="F75" s="115" t="s">
        <v>3</v>
      </c>
      <c r="G75" s="74"/>
      <c r="H75" s="116" t="s">
        <v>4</v>
      </c>
      <c r="I75" s="67"/>
      <c r="J75" s="115" t="s">
        <v>3</v>
      </c>
      <c r="K75" s="74"/>
      <c r="L75" s="117" t="s">
        <v>4</v>
      </c>
      <c r="M75" s="77"/>
      <c r="N75" s="143">
        <f t="shared" ref="N75:N83" si="9">IF(TIME(I75,K75,0)&lt;TIME(E75,G75,0),TIME(I75,G75,0)+1-TIME(E75,,0),TIME(I75,K75,0)-TIME(E75,G75,0))</f>
        <v>0</v>
      </c>
      <c r="O75" s="114" t="s">
        <v>6</v>
      </c>
      <c r="P75" s="145">
        <f t="shared" ref="P75:P83" si="10">MINUTE(MOD(N75,60))</f>
        <v>0</v>
      </c>
      <c r="Q75" s="106" t="s">
        <v>4</v>
      </c>
      <c r="R75" s="79"/>
      <c r="S75" s="107" t="s">
        <v>7</v>
      </c>
      <c r="T75" s="82"/>
      <c r="U75" s="115" t="s">
        <v>7</v>
      </c>
      <c r="V75" s="84"/>
      <c r="W75" s="118" t="s">
        <v>7</v>
      </c>
      <c r="X75" s="119">
        <f>IFERROR(IF(M75="",(HOUR(N75)+MINUTE(N75)/60)*記号!$C$3,(HOUR(N75)+MINUTE(N75)/60)*記号!$C$4),"")</f>
        <v>0</v>
      </c>
      <c r="Y75" s="120" t="s">
        <v>7</v>
      </c>
      <c r="Z75" s="121">
        <f t="shared" ref="Z75:Z83" si="11">IF(X75="","",MIN(V75,X75))</f>
        <v>0</v>
      </c>
      <c r="AA75" s="122" t="s">
        <v>7</v>
      </c>
    </row>
    <row r="76" spans="1:27" ht="24.95" customHeight="1" x14ac:dyDescent="0.4">
      <c r="A76" s="113">
        <v>3</v>
      </c>
      <c r="B76" s="71"/>
      <c r="C76" s="114" t="s">
        <v>5</v>
      </c>
      <c r="D76" s="87"/>
      <c r="E76" s="67"/>
      <c r="F76" s="115" t="s">
        <v>3</v>
      </c>
      <c r="G76" s="74"/>
      <c r="H76" s="116" t="s">
        <v>4</v>
      </c>
      <c r="I76" s="67"/>
      <c r="J76" s="115" t="s">
        <v>3</v>
      </c>
      <c r="K76" s="74"/>
      <c r="L76" s="114" t="s">
        <v>4</v>
      </c>
      <c r="M76" s="87"/>
      <c r="N76" s="146">
        <f t="shared" si="9"/>
        <v>0</v>
      </c>
      <c r="O76" s="114" t="s">
        <v>6</v>
      </c>
      <c r="P76" s="145">
        <f t="shared" si="10"/>
        <v>0</v>
      </c>
      <c r="Q76" s="115" t="s">
        <v>4</v>
      </c>
      <c r="R76" s="79"/>
      <c r="S76" s="114" t="s">
        <v>7</v>
      </c>
      <c r="T76" s="67"/>
      <c r="U76" s="123" t="s">
        <v>7</v>
      </c>
      <c r="V76" s="84"/>
      <c r="W76" s="118" t="s">
        <v>7</v>
      </c>
      <c r="X76" s="119">
        <f>IFERROR(IF(M76="",(HOUR(N76)+MINUTE(N76)/60)*記号!$C$3,(HOUR(N76)+MINUTE(N76)/60)*記号!$C$4),"")</f>
        <v>0</v>
      </c>
      <c r="Y76" s="123" t="s">
        <v>7</v>
      </c>
      <c r="Z76" s="124">
        <f t="shared" si="11"/>
        <v>0</v>
      </c>
      <c r="AA76" s="125" t="s">
        <v>7</v>
      </c>
    </row>
    <row r="77" spans="1:27" ht="24.95" customHeight="1" x14ac:dyDescent="0.4">
      <c r="A77" s="113">
        <v>4</v>
      </c>
      <c r="B77" s="71"/>
      <c r="C77" s="114" t="s">
        <v>5</v>
      </c>
      <c r="D77" s="87"/>
      <c r="E77" s="67"/>
      <c r="F77" s="115" t="s">
        <v>3</v>
      </c>
      <c r="G77" s="74"/>
      <c r="H77" s="116" t="s">
        <v>4</v>
      </c>
      <c r="I77" s="67"/>
      <c r="J77" s="115" t="s">
        <v>3</v>
      </c>
      <c r="K77" s="73"/>
      <c r="L77" s="108" t="s">
        <v>4</v>
      </c>
      <c r="M77" s="87"/>
      <c r="N77" s="143">
        <f t="shared" si="9"/>
        <v>0</v>
      </c>
      <c r="O77" s="114" t="s">
        <v>6</v>
      </c>
      <c r="P77" s="145">
        <f t="shared" si="10"/>
        <v>0</v>
      </c>
      <c r="Q77" s="115" t="s">
        <v>4</v>
      </c>
      <c r="R77" s="79"/>
      <c r="S77" s="107" t="s">
        <v>7</v>
      </c>
      <c r="T77" s="82"/>
      <c r="U77" s="115" t="s">
        <v>7</v>
      </c>
      <c r="V77" s="84"/>
      <c r="W77" s="118" t="s">
        <v>7</v>
      </c>
      <c r="X77" s="119">
        <f>IFERROR(IF(M77="",(HOUR(N77)+MINUTE(N77)/60)*記号!$C$3,(HOUR(N77)+MINUTE(N77)/60)*記号!$C$4),"")</f>
        <v>0</v>
      </c>
      <c r="Y77" s="120" t="s">
        <v>7</v>
      </c>
      <c r="Z77" s="121">
        <f t="shared" si="11"/>
        <v>0</v>
      </c>
      <c r="AA77" s="122" t="s">
        <v>7</v>
      </c>
    </row>
    <row r="78" spans="1:27" ht="24.95" customHeight="1" x14ac:dyDescent="0.4">
      <c r="A78" s="113">
        <v>5</v>
      </c>
      <c r="B78" s="71"/>
      <c r="C78" s="114" t="s">
        <v>5</v>
      </c>
      <c r="D78" s="77"/>
      <c r="E78" s="67"/>
      <c r="F78" s="115" t="s">
        <v>3</v>
      </c>
      <c r="G78" s="74"/>
      <c r="H78" s="116" t="s">
        <v>4</v>
      </c>
      <c r="I78" s="67"/>
      <c r="J78" s="115" t="s">
        <v>3</v>
      </c>
      <c r="K78" s="74"/>
      <c r="L78" s="114" t="s">
        <v>4</v>
      </c>
      <c r="M78" s="77"/>
      <c r="N78" s="143">
        <f t="shared" si="9"/>
        <v>0</v>
      </c>
      <c r="O78" s="114" t="s">
        <v>6</v>
      </c>
      <c r="P78" s="145">
        <f t="shared" si="10"/>
        <v>0</v>
      </c>
      <c r="Q78" s="115" t="s">
        <v>4</v>
      </c>
      <c r="R78" s="79"/>
      <c r="S78" s="114" t="s">
        <v>7</v>
      </c>
      <c r="T78" s="67"/>
      <c r="U78" s="123" t="s">
        <v>7</v>
      </c>
      <c r="V78" s="84"/>
      <c r="W78" s="118" t="s">
        <v>7</v>
      </c>
      <c r="X78" s="119">
        <f>IFERROR(IF(M78="",(HOUR(N78)+MINUTE(N78)/60)*記号!$C$3,(HOUR(N78)+MINUTE(N78)/60)*記号!$C$4),"")</f>
        <v>0</v>
      </c>
      <c r="Y78" s="123" t="s">
        <v>7</v>
      </c>
      <c r="Z78" s="124">
        <f t="shared" si="11"/>
        <v>0</v>
      </c>
      <c r="AA78" s="125" t="s">
        <v>7</v>
      </c>
    </row>
    <row r="79" spans="1:27" ht="24.95" customHeight="1" x14ac:dyDescent="0.4">
      <c r="A79" s="113">
        <v>6</v>
      </c>
      <c r="B79" s="71"/>
      <c r="C79" s="114" t="s">
        <v>5</v>
      </c>
      <c r="D79" s="77"/>
      <c r="E79" s="67"/>
      <c r="F79" s="115" t="s">
        <v>3</v>
      </c>
      <c r="G79" s="74"/>
      <c r="H79" s="116" t="s">
        <v>4</v>
      </c>
      <c r="I79" s="67"/>
      <c r="J79" s="115" t="s">
        <v>3</v>
      </c>
      <c r="K79" s="74"/>
      <c r="L79" s="114" t="s">
        <v>4</v>
      </c>
      <c r="M79" s="77"/>
      <c r="N79" s="143">
        <f t="shared" si="9"/>
        <v>0</v>
      </c>
      <c r="O79" s="114" t="s">
        <v>6</v>
      </c>
      <c r="P79" s="145">
        <f t="shared" si="10"/>
        <v>0</v>
      </c>
      <c r="Q79" s="115" t="s">
        <v>4</v>
      </c>
      <c r="R79" s="79"/>
      <c r="S79" s="107" t="s">
        <v>7</v>
      </c>
      <c r="T79" s="82"/>
      <c r="U79" s="115" t="s">
        <v>7</v>
      </c>
      <c r="V79" s="84"/>
      <c r="W79" s="118" t="s">
        <v>7</v>
      </c>
      <c r="X79" s="119">
        <f>IFERROR(IF(M79="",(HOUR(N79)+MINUTE(N79)/60)*記号!$C$3,(HOUR(N79)+MINUTE(N79)/60)*記号!$C$4),"")</f>
        <v>0</v>
      </c>
      <c r="Y79" s="120" t="s">
        <v>7</v>
      </c>
      <c r="Z79" s="121">
        <f t="shared" si="11"/>
        <v>0</v>
      </c>
      <c r="AA79" s="122" t="s">
        <v>7</v>
      </c>
    </row>
    <row r="80" spans="1:27" ht="24.95" customHeight="1" x14ac:dyDescent="0.4">
      <c r="A80" s="113">
        <v>7</v>
      </c>
      <c r="B80" s="71"/>
      <c r="C80" s="114" t="s">
        <v>5</v>
      </c>
      <c r="D80" s="77"/>
      <c r="E80" s="67"/>
      <c r="F80" s="115" t="s">
        <v>3</v>
      </c>
      <c r="G80" s="74"/>
      <c r="H80" s="116" t="s">
        <v>4</v>
      </c>
      <c r="I80" s="67"/>
      <c r="J80" s="115" t="s">
        <v>3</v>
      </c>
      <c r="K80" s="74"/>
      <c r="L80" s="114" t="s">
        <v>4</v>
      </c>
      <c r="M80" s="77"/>
      <c r="N80" s="143">
        <f t="shared" si="9"/>
        <v>0</v>
      </c>
      <c r="O80" s="114" t="s">
        <v>6</v>
      </c>
      <c r="P80" s="145">
        <f t="shared" si="10"/>
        <v>0</v>
      </c>
      <c r="Q80" s="115" t="s">
        <v>4</v>
      </c>
      <c r="R80" s="79"/>
      <c r="S80" s="114" t="s">
        <v>7</v>
      </c>
      <c r="T80" s="67"/>
      <c r="U80" s="123" t="s">
        <v>7</v>
      </c>
      <c r="V80" s="84"/>
      <c r="W80" s="118" t="s">
        <v>7</v>
      </c>
      <c r="X80" s="119">
        <f>IFERROR(IF(M80="",(HOUR(N80)+MINUTE(N80)/60)*記号!$C$3,(HOUR(N80)+MINUTE(N80)/60)*記号!$C$4),"")</f>
        <v>0</v>
      </c>
      <c r="Y80" s="123" t="s">
        <v>7</v>
      </c>
      <c r="Z80" s="124">
        <f t="shared" si="11"/>
        <v>0</v>
      </c>
      <c r="AA80" s="125" t="s">
        <v>7</v>
      </c>
    </row>
    <row r="81" spans="1:28" ht="24.95" customHeight="1" x14ac:dyDescent="0.4">
      <c r="A81" s="113">
        <v>8</v>
      </c>
      <c r="B81" s="71"/>
      <c r="C81" s="114" t="s">
        <v>5</v>
      </c>
      <c r="D81" s="77"/>
      <c r="E81" s="68"/>
      <c r="F81" s="115" t="s">
        <v>3</v>
      </c>
      <c r="G81" s="74"/>
      <c r="H81" s="116" t="s">
        <v>4</v>
      </c>
      <c r="I81" s="67"/>
      <c r="J81" s="115" t="s">
        <v>3</v>
      </c>
      <c r="K81" s="74"/>
      <c r="L81" s="114" t="s">
        <v>4</v>
      </c>
      <c r="M81" s="77"/>
      <c r="N81" s="143">
        <f t="shared" si="9"/>
        <v>0</v>
      </c>
      <c r="O81" s="114" t="s">
        <v>6</v>
      </c>
      <c r="P81" s="145">
        <f t="shared" si="10"/>
        <v>0</v>
      </c>
      <c r="Q81" s="115" t="s">
        <v>4</v>
      </c>
      <c r="R81" s="79"/>
      <c r="S81" s="107" t="s">
        <v>7</v>
      </c>
      <c r="T81" s="82"/>
      <c r="U81" s="115" t="s">
        <v>7</v>
      </c>
      <c r="V81" s="84"/>
      <c r="W81" s="118" t="s">
        <v>7</v>
      </c>
      <c r="X81" s="119">
        <f>IFERROR(IF(M81="",(HOUR(N81)+MINUTE(N81)/60)*記号!$C$3,(HOUR(N81)+MINUTE(N81)/60)*記号!$C$4),"")</f>
        <v>0</v>
      </c>
      <c r="Y81" s="120" t="s">
        <v>7</v>
      </c>
      <c r="Z81" s="121">
        <f t="shared" si="11"/>
        <v>0</v>
      </c>
      <c r="AA81" s="122" t="s">
        <v>7</v>
      </c>
    </row>
    <row r="82" spans="1:28" ht="24.95" customHeight="1" x14ac:dyDescent="0.4">
      <c r="A82" s="113">
        <v>9</v>
      </c>
      <c r="B82" s="71"/>
      <c r="C82" s="114" t="s">
        <v>5</v>
      </c>
      <c r="D82" s="77"/>
      <c r="E82" s="67"/>
      <c r="F82" s="115" t="s">
        <v>3</v>
      </c>
      <c r="G82" s="74"/>
      <c r="H82" s="116" t="s">
        <v>4</v>
      </c>
      <c r="I82" s="67"/>
      <c r="J82" s="115" t="s">
        <v>3</v>
      </c>
      <c r="K82" s="74"/>
      <c r="L82" s="114" t="s">
        <v>4</v>
      </c>
      <c r="M82" s="77"/>
      <c r="N82" s="143">
        <f t="shared" si="9"/>
        <v>0</v>
      </c>
      <c r="O82" s="114" t="s">
        <v>6</v>
      </c>
      <c r="P82" s="145">
        <f t="shared" si="10"/>
        <v>0</v>
      </c>
      <c r="Q82" s="115" t="s">
        <v>4</v>
      </c>
      <c r="R82" s="79"/>
      <c r="S82" s="114" t="s">
        <v>7</v>
      </c>
      <c r="T82" s="67"/>
      <c r="U82" s="123" t="s">
        <v>7</v>
      </c>
      <c r="V82" s="84"/>
      <c r="W82" s="118" t="s">
        <v>7</v>
      </c>
      <c r="X82" s="119">
        <f>IFERROR(IF(M82="",(HOUR(N82)+MINUTE(N82)/60)*記号!$C$3,(HOUR(N82)+MINUTE(N82)/60)*記号!$C$4),"")</f>
        <v>0</v>
      </c>
      <c r="Y82" s="123" t="s">
        <v>7</v>
      </c>
      <c r="Z82" s="124">
        <f t="shared" si="11"/>
        <v>0</v>
      </c>
      <c r="AA82" s="125" t="s">
        <v>7</v>
      </c>
    </row>
    <row r="83" spans="1:28" ht="24.95" customHeight="1" thickBot="1" x14ac:dyDescent="0.45">
      <c r="A83" s="126">
        <v>10</v>
      </c>
      <c r="B83" s="72"/>
      <c r="C83" s="127" t="s">
        <v>5</v>
      </c>
      <c r="D83" s="86"/>
      <c r="E83" s="69"/>
      <c r="F83" s="128" t="s">
        <v>3</v>
      </c>
      <c r="G83" s="75"/>
      <c r="H83" s="127" t="s">
        <v>4</v>
      </c>
      <c r="I83" s="69"/>
      <c r="J83" s="129" t="s">
        <v>3</v>
      </c>
      <c r="K83" s="75"/>
      <c r="L83" s="127" t="s">
        <v>4</v>
      </c>
      <c r="M83" s="77"/>
      <c r="N83" s="147">
        <f t="shared" si="9"/>
        <v>0</v>
      </c>
      <c r="O83" s="130" t="s">
        <v>6</v>
      </c>
      <c r="P83" s="148">
        <f t="shared" si="10"/>
        <v>0</v>
      </c>
      <c r="Q83" s="128" t="s">
        <v>4</v>
      </c>
      <c r="R83" s="80"/>
      <c r="S83" s="127" t="s">
        <v>7</v>
      </c>
      <c r="T83" s="69"/>
      <c r="U83" s="131" t="s">
        <v>7</v>
      </c>
      <c r="V83" s="85"/>
      <c r="W83" s="130" t="s">
        <v>7</v>
      </c>
      <c r="X83" s="132">
        <f>IFERROR(IF(M83="",(HOUR(N83)+MINUTE(N83)/60)*記号!$C$3,(HOUR(N83)+MINUTE(N83)/60)*記号!$C$4),"")</f>
        <v>0</v>
      </c>
      <c r="Y83" s="131" t="s">
        <v>7</v>
      </c>
      <c r="Z83" s="133">
        <f t="shared" si="11"/>
        <v>0</v>
      </c>
      <c r="AA83" s="134" t="s">
        <v>7</v>
      </c>
    </row>
    <row r="84" spans="1:28" s="177" customFormat="1" ht="6.75" customHeight="1" thickBot="1" x14ac:dyDescent="0.45">
      <c r="A84" s="165"/>
      <c r="B84" s="166"/>
      <c r="C84" s="166"/>
      <c r="D84" s="165"/>
      <c r="E84" s="166"/>
      <c r="F84" s="167"/>
      <c r="G84" s="167"/>
      <c r="H84" s="167"/>
      <c r="I84" s="175"/>
      <c r="J84" s="175"/>
      <c r="K84" s="167"/>
      <c r="L84" s="167"/>
      <c r="M84" s="165"/>
      <c r="N84" s="168"/>
      <c r="O84" s="169"/>
      <c r="P84" s="170"/>
      <c r="Q84" s="169"/>
      <c r="R84" s="171"/>
      <c r="S84" s="166"/>
      <c r="T84" s="166"/>
      <c r="U84" s="166"/>
      <c r="V84" s="172"/>
      <c r="W84" s="167"/>
      <c r="X84" s="173"/>
      <c r="Y84" s="174"/>
      <c r="Z84" s="176"/>
      <c r="AA84" s="174"/>
    </row>
    <row r="85" spans="1:28" ht="26.25" customHeight="1" thickBot="1" x14ac:dyDescent="0.45">
      <c r="A85" s="101"/>
      <c r="I85" s="254" t="s">
        <v>27</v>
      </c>
      <c r="J85" s="254"/>
      <c r="K85" s="254"/>
      <c r="L85" s="255"/>
      <c r="M85" s="135"/>
      <c r="N85" s="149">
        <f>SUMIF($M74:$M83,"",$N74:$N83)</f>
        <v>0</v>
      </c>
      <c r="O85" s="150"/>
      <c r="P85" s="151"/>
      <c r="Q85" s="136"/>
      <c r="R85" s="178"/>
      <c r="W85" s="140" t="s">
        <v>43</v>
      </c>
      <c r="X85" s="153">
        <f>IF(R86=0,SUMIF($M74:$M83,"",$X74:$X83),SUMIF($M74:$M83,"",$X74:$X83)-R86/60*記号!$C$3)</f>
        <v>0</v>
      </c>
      <c r="Y85" s="109" t="s">
        <v>7</v>
      </c>
      <c r="Z85" s="111">
        <f>MIN(X85,SUMIF(M74:M83,"",V74:V83))</f>
        <v>0</v>
      </c>
      <c r="AA85" s="112" t="s">
        <v>7</v>
      </c>
    </row>
    <row r="86" spans="1:28" ht="26.45" customHeight="1" thickBot="1" x14ac:dyDescent="0.45">
      <c r="A86" s="101"/>
      <c r="I86" s="254" t="s">
        <v>28</v>
      </c>
      <c r="J86" s="254"/>
      <c r="K86" s="254"/>
      <c r="L86" s="255"/>
      <c r="M86" s="135"/>
      <c r="N86" s="149">
        <f>SUMIF($M75:$M85,"〇",$N75:$N85)</f>
        <v>0</v>
      </c>
      <c r="O86" s="150"/>
      <c r="P86" s="151"/>
      <c r="Q86" s="136"/>
      <c r="R86" s="213">
        <f>MINUTE(MOD(SUM(N85:N86),60))</f>
        <v>0</v>
      </c>
      <c r="W86" s="140" t="s">
        <v>44</v>
      </c>
      <c r="X86" s="154">
        <f>SUMIF($M74:$M83,"〇",$X74:$X83)</f>
        <v>0</v>
      </c>
      <c r="Y86" s="155" t="s">
        <v>7</v>
      </c>
      <c r="Z86" s="156">
        <f>MIN(X86,SUMIF(M74:M83,"〇",V74:V83))</f>
        <v>0</v>
      </c>
      <c r="AA86" s="157" t="s">
        <v>7</v>
      </c>
    </row>
    <row r="87" spans="1:28" ht="26.45" customHeight="1" thickTop="1" thickBot="1" x14ac:dyDescent="0.45">
      <c r="A87" s="101"/>
      <c r="K87" s="254" t="s">
        <v>29</v>
      </c>
      <c r="L87" s="255"/>
      <c r="M87" s="162">
        <f>+D71</f>
        <v>0</v>
      </c>
      <c r="N87" s="163" t="s">
        <v>38</v>
      </c>
      <c r="O87" s="187">
        <f>SUM($N74:$N83)</f>
        <v>0</v>
      </c>
      <c r="P87" s="163" t="s">
        <v>16</v>
      </c>
      <c r="Q87" s="164"/>
      <c r="R87" s="137" t="s">
        <v>26</v>
      </c>
      <c r="W87" s="140" t="s">
        <v>45</v>
      </c>
      <c r="X87" s="158">
        <f>+X85+X86</f>
        <v>0</v>
      </c>
      <c r="Y87" s="159" t="s">
        <v>7</v>
      </c>
      <c r="Z87" s="160">
        <f>+Z85+Z86</f>
        <v>0</v>
      </c>
      <c r="AA87" s="161" t="s">
        <v>7</v>
      </c>
    </row>
    <row r="88" spans="1:28" ht="16.5" customHeight="1" thickTop="1" x14ac:dyDescent="0.4">
      <c r="A88" s="101"/>
      <c r="K88" s="139"/>
      <c r="L88" s="139"/>
      <c r="M88" s="181"/>
      <c r="N88" s="181"/>
      <c r="O88" s="181"/>
      <c r="Q88" s="181"/>
      <c r="R88" s="137"/>
      <c r="W88" s="140"/>
      <c r="X88" s="182"/>
      <c r="Y88" s="138"/>
      <c r="Z88" s="182"/>
      <c r="AA88" s="138"/>
    </row>
    <row r="89" spans="1:28" ht="39.950000000000003" customHeight="1" x14ac:dyDescent="0.4">
      <c r="A89" s="89"/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252" t="s">
        <v>11</v>
      </c>
      <c r="Y89" s="252"/>
      <c r="Z89" s="252"/>
      <c r="AA89" s="252"/>
      <c r="AB89" s="90"/>
    </row>
    <row r="90" spans="1:28" ht="33" x14ac:dyDescent="0.4">
      <c r="A90" s="225" t="s">
        <v>24</v>
      </c>
      <c r="B90" s="225"/>
      <c r="C90" s="225"/>
      <c r="D90" s="225"/>
      <c r="E90" s="225"/>
      <c r="F90" s="225"/>
      <c r="G90" s="225"/>
      <c r="H90" s="225"/>
      <c r="I90" s="225"/>
      <c r="J90" s="225"/>
      <c r="K90" s="225"/>
      <c r="L90" s="225"/>
      <c r="M90" s="225"/>
      <c r="N90" s="225"/>
      <c r="O90" s="225"/>
      <c r="P90" s="225"/>
      <c r="Q90" s="225"/>
      <c r="R90" s="225"/>
      <c r="S90" s="225"/>
      <c r="T90" s="225"/>
      <c r="U90" s="225"/>
      <c r="V90" s="225"/>
      <c r="W90" s="225"/>
      <c r="X90" s="225"/>
      <c r="Y90" s="225"/>
      <c r="Z90" s="225"/>
      <c r="AA90" s="225"/>
      <c r="AB90" s="90"/>
    </row>
    <row r="91" spans="1:28" ht="37.9" customHeight="1" thickBot="1" x14ac:dyDescent="0.55000000000000004">
      <c r="A91" s="226" t="s">
        <v>10</v>
      </c>
      <c r="B91" s="226"/>
      <c r="C91" s="226"/>
      <c r="D91" s="226"/>
      <c r="E91" s="227">
        <f>+$E$3</f>
        <v>0</v>
      </c>
      <c r="F91" s="227"/>
      <c r="G91" s="227"/>
      <c r="H91" s="227"/>
      <c r="I91" s="227"/>
      <c r="J91" s="227"/>
      <c r="K91" s="227"/>
      <c r="L91" s="227"/>
      <c r="M91" s="227"/>
      <c r="N91" s="141"/>
    </row>
    <row r="92" spans="1:28" ht="37.9" customHeight="1" thickTop="1" x14ac:dyDescent="0.5">
      <c r="A92" s="228"/>
      <c r="B92" s="228"/>
      <c r="C92" s="228"/>
      <c r="D92" s="228"/>
      <c r="E92" s="229"/>
      <c r="F92" s="229"/>
      <c r="G92" s="141"/>
      <c r="H92" s="141"/>
      <c r="I92" s="229"/>
      <c r="J92" s="229"/>
      <c r="K92" s="229"/>
      <c r="L92" s="229"/>
      <c r="M92" s="229"/>
      <c r="N92" s="141"/>
    </row>
    <row r="93" spans="1:28" ht="10.15" customHeight="1" x14ac:dyDescent="0.5">
      <c r="A93" s="237"/>
      <c r="B93" s="237"/>
      <c r="C93" s="237"/>
      <c r="D93" s="237"/>
      <c r="E93" s="237"/>
      <c r="F93" s="237"/>
      <c r="G93" s="237"/>
      <c r="H93" s="237"/>
      <c r="I93" s="237"/>
      <c r="J93" s="237"/>
      <c r="K93" s="237"/>
      <c r="L93" s="237"/>
      <c r="M93" s="237"/>
      <c r="N93" s="237"/>
      <c r="X93" s="142"/>
      <c r="Y93" s="142"/>
    </row>
    <row r="94" spans="1:28" ht="24" customHeight="1" x14ac:dyDescent="0.4">
      <c r="A94" s="92"/>
      <c r="B94" s="92"/>
      <c r="C94" s="92"/>
      <c r="D94" s="92"/>
      <c r="E94" s="92"/>
      <c r="F94" s="92"/>
      <c r="G94" s="92"/>
      <c r="H94" s="92"/>
      <c r="I94" s="92"/>
      <c r="Q94" s="93"/>
      <c r="W94" s="94"/>
      <c r="X94" s="238" t="s">
        <v>35</v>
      </c>
      <c r="Y94" s="238"/>
      <c r="Z94" s="238"/>
      <c r="AA94" s="238"/>
    </row>
    <row r="95" spans="1:28" ht="9.75" customHeight="1" x14ac:dyDescent="0.4">
      <c r="A95" s="95"/>
      <c r="B95" s="95"/>
      <c r="C95" s="95"/>
      <c r="D95" s="95"/>
      <c r="E95" s="96"/>
      <c r="F95" s="96"/>
      <c r="G95" s="96"/>
      <c r="H95" s="96"/>
      <c r="I95" s="96"/>
      <c r="J95" s="96"/>
      <c r="K95" s="96"/>
      <c r="L95" s="96"/>
      <c r="M95" s="96"/>
      <c r="O95" s="97"/>
      <c r="P95" s="97"/>
      <c r="Q95" s="93"/>
      <c r="R95" s="98"/>
      <c r="T95" s="240"/>
      <c r="U95" s="240"/>
      <c r="V95" s="94"/>
      <c r="W95" s="94"/>
      <c r="X95" s="238"/>
      <c r="Y95" s="238"/>
      <c r="Z95" s="238"/>
      <c r="AA95" s="238"/>
    </row>
    <row r="96" spans="1:28" ht="30" customHeight="1" thickBot="1" x14ac:dyDescent="0.45">
      <c r="A96" s="99" t="s">
        <v>18</v>
      </c>
      <c r="B96" s="65"/>
      <c r="C96" s="100" t="s">
        <v>19</v>
      </c>
      <c r="D96" s="65"/>
      <c r="E96" s="101" t="s">
        <v>20</v>
      </c>
      <c r="K96" s="102"/>
      <c r="L96" s="97"/>
      <c r="M96" s="97"/>
      <c r="N96" s="97"/>
      <c r="O96" s="97"/>
      <c r="P96" s="97"/>
      <c r="Q96" s="93"/>
      <c r="R96" s="214" t="s">
        <v>12</v>
      </c>
      <c r="S96" s="215"/>
      <c r="T96" s="215"/>
      <c r="U96" s="216"/>
      <c r="V96" s="103"/>
      <c r="W96" s="103"/>
      <c r="X96" s="239"/>
      <c r="Y96" s="239"/>
      <c r="Z96" s="239"/>
      <c r="AA96" s="239"/>
    </row>
    <row r="97" spans="1:27" ht="20.25" customHeight="1" x14ac:dyDescent="0.4">
      <c r="B97" s="241" t="s">
        <v>0</v>
      </c>
      <c r="C97" s="242"/>
      <c r="D97" s="245" t="s">
        <v>8</v>
      </c>
      <c r="E97" s="217" t="s">
        <v>15</v>
      </c>
      <c r="F97" s="217"/>
      <c r="G97" s="217"/>
      <c r="H97" s="217"/>
      <c r="I97" s="217"/>
      <c r="J97" s="217"/>
      <c r="K97" s="217"/>
      <c r="L97" s="217"/>
      <c r="M97" s="217" t="s">
        <v>9</v>
      </c>
      <c r="N97" s="247" t="s">
        <v>21</v>
      </c>
      <c r="O97" s="248"/>
      <c r="P97" s="248"/>
      <c r="Q97" s="242"/>
      <c r="R97" s="221" t="s">
        <v>13</v>
      </c>
      <c r="S97" s="222"/>
      <c r="T97" s="217" t="s">
        <v>14</v>
      </c>
      <c r="U97" s="218"/>
      <c r="V97" s="221" t="s">
        <v>22</v>
      </c>
      <c r="W97" s="222"/>
      <c r="X97" s="230" t="s">
        <v>23</v>
      </c>
      <c r="Y97" s="230"/>
      <c r="Z97" s="232" t="s">
        <v>34</v>
      </c>
      <c r="AA97" s="233"/>
    </row>
    <row r="98" spans="1:27" ht="20.25" customHeight="1" thickBot="1" x14ac:dyDescent="0.45">
      <c r="B98" s="243"/>
      <c r="C98" s="244"/>
      <c r="D98" s="246"/>
      <c r="E98" s="236" t="s">
        <v>1</v>
      </c>
      <c r="F98" s="236"/>
      <c r="G98" s="236"/>
      <c r="H98" s="236"/>
      <c r="I98" s="236" t="s">
        <v>2</v>
      </c>
      <c r="J98" s="236"/>
      <c r="K98" s="236"/>
      <c r="L98" s="236"/>
      <c r="M98" s="236"/>
      <c r="N98" s="249"/>
      <c r="O98" s="250"/>
      <c r="P98" s="250"/>
      <c r="Q98" s="251"/>
      <c r="R98" s="223"/>
      <c r="S98" s="224"/>
      <c r="T98" s="219"/>
      <c r="U98" s="220"/>
      <c r="V98" s="223"/>
      <c r="W98" s="224"/>
      <c r="X98" s="231"/>
      <c r="Y98" s="231"/>
      <c r="Z98" s="234"/>
      <c r="AA98" s="235"/>
    </row>
    <row r="99" spans="1:27" ht="24.95" customHeight="1" x14ac:dyDescent="0.4">
      <c r="A99" s="104">
        <v>1</v>
      </c>
      <c r="B99" s="70"/>
      <c r="C99" s="105" t="s">
        <v>5</v>
      </c>
      <c r="D99" s="76"/>
      <c r="E99" s="66"/>
      <c r="F99" s="106" t="s">
        <v>3</v>
      </c>
      <c r="G99" s="73"/>
      <c r="H99" s="107" t="s">
        <v>4</v>
      </c>
      <c r="I99" s="66"/>
      <c r="J99" s="106" t="s">
        <v>3</v>
      </c>
      <c r="K99" s="73"/>
      <c r="L99" s="108" t="s">
        <v>4</v>
      </c>
      <c r="M99" s="76"/>
      <c r="N99" s="143">
        <f>IF(TIME(I99,K99,0)&lt;TIME(E99,G99,0),TIME(I99,G99,0)+1-TIME(E99,,0),TIME(I99,K99,0)-TIME(E99,G99,0))</f>
        <v>0</v>
      </c>
      <c r="O99" s="108" t="s">
        <v>6</v>
      </c>
      <c r="P99" s="144">
        <f>MINUTE(MOD(N99,60))</f>
        <v>0</v>
      </c>
      <c r="Q99" s="106" t="s">
        <v>4</v>
      </c>
      <c r="R99" s="78"/>
      <c r="S99" s="105" t="s">
        <v>7</v>
      </c>
      <c r="T99" s="81"/>
      <c r="U99" s="109" t="s">
        <v>7</v>
      </c>
      <c r="V99" s="83"/>
      <c r="W99" s="110" t="s">
        <v>7</v>
      </c>
      <c r="X99" s="88">
        <f>IFERROR(IF(M99="",(HOUR(N99)+MINUTE(N99)/60)*記号!$C$3,(HOUR(N99)+MINUTE(N99)/60)*記号!$C$4),"")</f>
        <v>0</v>
      </c>
      <c r="Y99" s="109" t="s">
        <v>7</v>
      </c>
      <c r="Z99" s="111">
        <f>IF(X99="","",MIN(V99,X99))</f>
        <v>0</v>
      </c>
      <c r="AA99" s="112" t="s">
        <v>7</v>
      </c>
    </row>
    <row r="100" spans="1:27" ht="24.95" customHeight="1" x14ac:dyDescent="0.4">
      <c r="A100" s="113">
        <v>2</v>
      </c>
      <c r="B100" s="71"/>
      <c r="C100" s="114" t="s">
        <v>5</v>
      </c>
      <c r="D100" s="77"/>
      <c r="E100" s="67"/>
      <c r="F100" s="115" t="s">
        <v>3</v>
      </c>
      <c r="G100" s="74"/>
      <c r="H100" s="116" t="s">
        <v>4</v>
      </c>
      <c r="I100" s="67"/>
      <c r="J100" s="115" t="s">
        <v>3</v>
      </c>
      <c r="K100" s="74"/>
      <c r="L100" s="117" t="s">
        <v>4</v>
      </c>
      <c r="M100" s="77"/>
      <c r="N100" s="143">
        <f t="shared" ref="N100:N108" si="12">IF(TIME(I100,K100,0)&lt;TIME(E100,G100,0),TIME(I100,G100,0)+1-TIME(E100,,0),TIME(I100,K100,0)-TIME(E100,G100,0))</f>
        <v>0</v>
      </c>
      <c r="O100" s="114" t="s">
        <v>6</v>
      </c>
      <c r="P100" s="145">
        <f t="shared" ref="P100:P108" si="13">MINUTE(MOD(N100,60))</f>
        <v>0</v>
      </c>
      <c r="Q100" s="106" t="s">
        <v>4</v>
      </c>
      <c r="R100" s="79"/>
      <c r="S100" s="107" t="s">
        <v>7</v>
      </c>
      <c r="T100" s="82"/>
      <c r="U100" s="115" t="s">
        <v>7</v>
      </c>
      <c r="V100" s="84"/>
      <c r="W100" s="118" t="s">
        <v>7</v>
      </c>
      <c r="X100" s="119">
        <f>IFERROR(IF(M100="",(HOUR(N100)+MINUTE(N100)/60)*記号!$C$3,(HOUR(N100)+MINUTE(N100)/60)*記号!$C$4),"")</f>
        <v>0</v>
      </c>
      <c r="Y100" s="120" t="s">
        <v>7</v>
      </c>
      <c r="Z100" s="121">
        <f t="shared" ref="Z100:Z108" si="14">IF(X100="","",MIN(V100,X100))</f>
        <v>0</v>
      </c>
      <c r="AA100" s="122" t="s">
        <v>7</v>
      </c>
    </row>
    <row r="101" spans="1:27" ht="24.95" customHeight="1" x14ac:dyDescent="0.4">
      <c r="A101" s="113">
        <v>3</v>
      </c>
      <c r="B101" s="71"/>
      <c r="C101" s="114" t="s">
        <v>5</v>
      </c>
      <c r="D101" s="87"/>
      <c r="E101" s="67"/>
      <c r="F101" s="115" t="s">
        <v>3</v>
      </c>
      <c r="G101" s="74"/>
      <c r="H101" s="116" t="s">
        <v>4</v>
      </c>
      <c r="I101" s="67"/>
      <c r="J101" s="115" t="s">
        <v>3</v>
      </c>
      <c r="K101" s="74"/>
      <c r="L101" s="114" t="s">
        <v>4</v>
      </c>
      <c r="M101" s="87"/>
      <c r="N101" s="146">
        <f>IF(TIME(I101,K101,0)&lt;TIME(E101,G101,0),TIME(I101,G101,0)+1-TIME(E101,,0),TIME(I101,K101,0)-TIME(E101,G101,0))</f>
        <v>0</v>
      </c>
      <c r="O101" s="114" t="s">
        <v>6</v>
      </c>
      <c r="P101" s="145">
        <f>MINUTE(MOD(N101,60))</f>
        <v>0</v>
      </c>
      <c r="Q101" s="115" t="s">
        <v>4</v>
      </c>
      <c r="R101" s="79"/>
      <c r="S101" s="114" t="s">
        <v>7</v>
      </c>
      <c r="T101" s="67"/>
      <c r="U101" s="123" t="s">
        <v>7</v>
      </c>
      <c r="V101" s="84"/>
      <c r="W101" s="118" t="s">
        <v>7</v>
      </c>
      <c r="X101" s="119">
        <f>IFERROR(IF(M101="",(HOUR(N101)+MINUTE(N101)/60)*記号!$C$3,(HOUR(N101)+MINUTE(N101)/60)*記号!$C$4),"")</f>
        <v>0</v>
      </c>
      <c r="Y101" s="123" t="s">
        <v>7</v>
      </c>
      <c r="Z101" s="124">
        <f t="shared" si="14"/>
        <v>0</v>
      </c>
      <c r="AA101" s="125" t="s">
        <v>7</v>
      </c>
    </row>
    <row r="102" spans="1:27" ht="24.95" customHeight="1" x14ac:dyDescent="0.4">
      <c r="A102" s="113">
        <v>4</v>
      </c>
      <c r="B102" s="71"/>
      <c r="C102" s="114" t="s">
        <v>5</v>
      </c>
      <c r="D102" s="87"/>
      <c r="E102" s="67"/>
      <c r="F102" s="115" t="s">
        <v>3</v>
      </c>
      <c r="G102" s="74"/>
      <c r="H102" s="116" t="s">
        <v>4</v>
      </c>
      <c r="I102" s="67"/>
      <c r="J102" s="115" t="s">
        <v>3</v>
      </c>
      <c r="K102" s="73"/>
      <c r="L102" s="108" t="s">
        <v>4</v>
      </c>
      <c r="M102" s="87"/>
      <c r="N102" s="143">
        <f t="shared" si="12"/>
        <v>0</v>
      </c>
      <c r="O102" s="114" t="s">
        <v>6</v>
      </c>
      <c r="P102" s="145">
        <f t="shared" si="13"/>
        <v>0</v>
      </c>
      <c r="Q102" s="115" t="s">
        <v>4</v>
      </c>
      <c r="R102" s="79"/>
      <c r="S102" s="107" t="s">
        <v>7</v>
      </c>
      <c r="T102" s="82"/>
      <c r="U102" s="115" t="s">
        <v>7</v>
      </c>
      <c r="V102" s="84"/>
      <c r="W102" s="118" t="s">
        <v>7</v>
      </c>
      <c r="X102" s="119">
        <f>IFERROR(IF(M102="",(HOUR(N102)+MINUTE(N102)/60)*記号!$C$3,(HOUR(N102)+MINUTE(N102)/60)*記号!$C$4),"")</f>
        <v>0</v>
      </c>
      <c r="Y102" s="120" t="s">
        <v>7</v>
      </c>
      <c r="Z102" s="121">
        <f t="shared" si="14"/>
        <v>0</v>
      </c>
      <c r="AA102" s="122" t="s">
        <v>7</v>
      </c>
    </row>
    <row r="103" spans="1:27" ht="24.95" customHeight="1" x14ac:dyDescent="0.4">
      <c r="A103" s="113">
        <v>5</v>
      </c>
      <c r="B103" s="71"/>
      <c r="C103" s="114" t="s">
        <v>5</v>
      </c>
      <c r="D103" s="77"/>
      <c r="E103" s="67"/>
      <c r="F103" s="115" t="s">
        <v>3</v>
      </c>
      <c r="G103" s="74"/>
      <c r="H103" s="116" t="s">
        <v>4</v>
      </c>
      <c r="I103" s="67"/>
      <c r="J103" s="115" t="s">
        <v>3</v>
      </c>
      <c r="K103" s="74"/>
      <c r="L103" s="114" t="s">
        <v>4</v>
      </c>
      <c r="M103" s="77"/>
      <c r="N103" s="143">
        <f t="shared" si="12"/>
        <v>0</v>
      </c>
      <c r="O103" s="114" t="s">
        <v>6</v>
      </c>
      <c r="P103" s="145">
        <f t="shared" si="13"/>
        <v>0</v>
      </c>
      <c r="Q103" s="115" t="s">
        <v>4</v>
      </c>
      <c r="R103" s="79"/>
      <c r="S103" s="114" t="s">
        <v>7</v>
      </c>
      <c r="T103" s="67"/>
      <c r="U103" s="123" t="s">
        <v>7</v>
      </c>
      <c r="V103" s="84"/>
      <c r="W103" s="118" t="s">
        <v>7</v>
      </c>
      <c r="X103" s="119">
        <f>IFERROR(IF(M103="",(HOUR(N103)+MINUTE(N103)/60)*記号!$C$3,(HOUR(N103)+MINUTE(N103)/60)*記号!$C$4),"")</f>
        <v>0</v>
      </c>
      <c r="Y103" s="123" t="s">
        <v>7</v>
      </c>
      <c r="Z103" s="124">
        <f t="shared" si="14"/>
        <v>0</v>
      </c>
      <c r="AA103" s="125" t="s">
        <v>7</v>
      </c>
    </row>
    <row r="104" spans="1:27" ht="24.95" customHeight="1" x14ac:dyDescent="0.4">
      <c r="A104" s="113">
        <v>6</v>
      </c>
      <c r="B104" s="71"/>
      <c r="C104" s="114" t="s">
        <v>5</v>
      </c>
      <c r="D104" s="77"/>
      <c r="E104" s="67"/>
      <c r="F104" s="115" t="s">
        <v>3</v>
      </c>
      <c r="G104" s="74"/>
      <c r="H104" s="116" t="s">
        <v>4</v>
      </c>
      <c r="I104" s="67"/>
      <c r="J104" s="115" t="s">
        <v>3</v>
      </c>
      <c r="K104" s="74"/>
      <c r="L104" s="114" t="s">
        <v>4</v>
      </c>
      <c r="M104" s="77"/>
      <c r="N104" s="143">
        <f t="shared" si="12"/>
        <v>0</v>
      </c>
      <c r="O104" s="114" t="s">
        <v>6</v>
      </c>
      <c r="P104" s="145">
        <f t="shared" si="13"/>
        <v>0</v>
      </c>
      <c r="Q104" s="115" t="s">
        <v>4</v>
      </c>
      <c r="R104" s="79"/>
      <c r="S104" s="107" t="s">
        <v>7</v>
      </c>
      <c r="T104" s="82"/>
      <c r="U104" s="115" t="s">
        <v>7</v>
      </c>
      <c r="V104" s="84"/>
      <c r="W104" s="118" t="s">
        <v>7</v>
      </c>
      <c r="X104" s="119">
        <f>IFERROR(IF(M104="",(HOUR(N104)+MINUTE(N104)/60)*記号!$C$3,(HOUR(N104)+MINUTE(N104)/60)*記号!$C$4),"")</f>
        <v>0</v>
      </c>
      <c r="Y104" s="120" t="s">
        <v>7</v>
      </c>
      <c r="Z104" s="121">
        <f t="shared" si="14"/>
        <v>0</v>
      </c>
      <c r="AA104" s="122" t="s">
        <v>7</v>
      </c>
    </row>
    <row r="105" spans="1:27" ht="24.95" customHeight="1" x14ac:dyDescent="0.4">
      <c r="A105" s="113">
        <v>7</v>
      </c>
      <c r="B105" s="71"/>
      <c r="C105" s="114" t="s">
        <v>5</v>
      </c>
      <c r="D105" s="77"/>
      <c r="E105" s="67"/>
      <c r="F105" s="115" t="s">
        <v>3</v>
      </c>
      <c r="G105" s="74"/>
      <c r="H105" s="116" t="s">
        <v>4</v>
      </c>
      <c r="I105" s="67"/>
      <c r="J105" s="115" t="s">
        <v>3</v>
      </c>
      <c r="K105" s="74"/>
      <c r="L105" s="114" t="s">
        <v>4</v>
      </c>
      <c r="M105" s="77"/>
      <c r="N105" s="143">
        <f t="shared" si="12"/>
        <v>0</v>
      </c>
      <c r="O105" s="114" t="s">
        <v>6</v>
      </c>
      <c r="P105" s="145">
        <f t="shared" si="13"/>
        <v>0</v>
      </c>
      <c r="Q105" s="115" t="s">
        <v>4</v>
      </c>
      <c r="R105" s="79"/>
      <c r="S105" s="114" t="s">
        <v>7</v>
      </c>
      <c r="T105" s="67"/>
      <c r="U105" s="123" t="s">
        <v>7</v>
      </c>
      <c r="V105" s="84"/>
      <c r="W105" s="118" t="s">
        <v>7</v>
      </c>
      <c r="X105" s="119">
        <f>IFERROR(IF(M105="",(HOUR(N105)+MINUTE(N105)/60)*記号!$C$3,(HOUR(N105)+MINUTE(N105)/60)*記号!$C$4),"")</f>
        <v>0</v>
      </c>
      <c r="Y105" s="123" t="s">
        <v>7</v>
      </c>
      <c r="Z105" s="124">
        <f t="shared" si="14"/>
        <v>0</v>
      </c>
      <c r="AA105" s="125" t="s">
        <v>7</v>
      </c>
    </row>
    <row r="106" spans="1:27" ht="24.95" customHeight="1" x14ac:dyDescent="0.4">
      <c r="A106" s="113">
        <v>8</v>
      </c>
      <c r="B106" s="71"/>
      <c r="C106" s="114" t="s">
        <v>5</v>
      </c>
      <c r="D106" s="77"/>
      <c r="E106" s="68"/>
      <c r="F106" s="115" t="s">
        <v>3</v>
      </c>
      <c r="G106" s="74"/>
      <c r="H106" s="116" t="s">
        <v>4</v>
      </c>
      <c r="I106" s="67"/>
      <c r="J106" s="115" t="s">
        <v>3</v>
      </c>
      <c r="K106" s="74"/>
      <c r="L106" s="114" t="s">
        <v>4</v>
      </c>
      <c r="M106" s="77"/>
      <c r="N106" s="143">
        <f t="shared" si="12"/>
        <v>0</v>
      </c>
      <c r="O106" s="114" t="s">
        <v>6</v>
      </c>
      <c r="P106" s="145">
        <f t="shared" si="13"/>
        <v>0</v>
      </c>
      <c r="Q106" s="115" t="s">
        <v>4</v>
      </c>
      <c r="R106" s="79"/>
      <c r="S106" s="107" t="s">
        <v>7</v>
      </c>
      <c r="T106" s="82"/>
      <c r="U106" s="115" t="s">
        <v>7</v>
      </c>
      <c r="V106" s="84"/>
      <c r="W106" s="118" t="s">
        <v>7</v>
      </c>
      <c r="X106" s="119">
        <f>IFERROR(IF(M106="",(HOUR(N106)+MINUTE(N106)/60)*記号!$C$3,(HOUR(N106)+MINUTE(N106)/60)*記号!$C$4),"")</f>
        <v>0</v>
      </c>
      <c r="Y106" s="120" t="s">
        <v>7</v>
      </c>
      <c r="Z106" s="121">
        <f t="shared" si="14"/>
        <v>0</v>
      </c>
      <c r="AA106" s="122" t="s">
        <v>7</v>
      </c>
    </row>
    <row r="107" spans="1:27" ht="24.95" customHeight="1" x14ac:dyDescent="0.4">
      <c r="A107" s="113">
        <v>9</v>
      </c>
      <c r="B107" s="71"/>
      <c r="C107" s="114" t="s">
        <v>5</v>
      </c>
      <c r="D107" s="77"/>
      <c r="E107" s="67"/>
      <c r="F107" s="115" t="s">
        <v>3</v>
      </c>
      <c r="G107" s="74"/>
      <c r="H107" s="116" t="s">
        <v>4</v>
      </c>
      <c r="I107" s="67"/>
      <c r="J107" s="115" t="s">
        <v>3</v>
      </c>
      <c r="K107" s="74"/>
      <c r="L107" s="114" t="s">
        <v>4</v>
      </c>
      <c r="M107" s="77"/>
      <c r="N107" s="143">
        <f t="shared" si="12"/>
        <v>0</v>
      </c>
      <c r="O107" s="114" t="s">
        <v>6</v>
      </c>
      <c r="P107" s="145">
        <f t="shared" si="13"/>
        <v>0</v>
      </c>
      <c r="Q107" s="115" t="s">
        <v>4</v>
      </c>
      <c r="R107" s="79"/>
      <c r="S107" s="114" t="s">
        <v>7</v>
      </c>
      <c r="T107" s="67"/>
      <c r="U107" s="123" t="s">
        <v>7</v>
      </c>
      <c r="V107" s="84"/>
      <c r="W107" s="118" t="s">
        <v>7</v>
      </c>
      <c r="X107" s="119">
        <f>IFERROR(IF(M107="",(HOUR(N107)+MINUTE(N107)/60)*記号!$C$3,(HOUR(N107)+MINUTE(N107)/60)*記号!$C$4),"")</f>
        <v>0</v>
      </c>
      <c r="Y107" s="123" t="s">
        <v>7</v>
      </c>
      <c r="Z107" s="124">
        <f t="shared" si="14"/>
        <v>0</v>
      </c>
      <c r="AA107" s="125" t="s">
        <v>7</v>
      </c>
    </row>
    <row r="108" spans="1:27" ht="24.95" customHeight="1" thickBot="1" x14ac:dyDescent="0.45">
      <c r="A108" s="126">
        <v>10</v>
      </c>
      <c r="B108" s="72"/>
      <c r="C108" s="127" t="s">
        <v>5</v>
      </c>
      <c r="D108" s="86"/>
      <c r="E108" s="69"/>
      <c r="F108" s="128" t="s">
        <v>3</v>
      </c>
      <c r="G108" s="75"/>
      <c r="H108" s="127" t="s">
        <v>4</v>
      </c>
      <c r="I108" s="69"/>
      <c r="J108" s="129" t="s">
        <v>3</v>
      </c>
      <c r="K108" s="75"/>
      <c r="L108" s="127" t="s">
        <v>4</v>
      </c>
      <c r="M108" s="77"/>
      <c r="N108" s="147">
        <f t="shared" si="12"/>
        <v>0</v>
      </c>
      <c r="O108" s="130" t="s">
        <v>6</v>
      </c>
      <c r="P108" s="148">
        <f t="shared" si="13"/>
        <v>0</v>
      </c>
      <c r="Q108" s="128" t="s">
        <v>4</v>
      </c>
      <c r="R108" s="80"/>
      <c r="S108" s="127" t="s">
        <v>7</v>
      </c>
      <c r="T108" s="69"/>
      <c r="U108" s="131" t="s">
        <v>7</v>
      </c>
      <c r="V108" s="85"/>
      <c r="W108" s="130" t="s">
        <v>7</v>
      </c>
      <c r="X108" s="132">
        <f>IFERROR(IF(M108="",(HOUR(N108)+MINUTE(N108)/60)*記号!$C$3,(HOUR(N108)+MINUTE(N108)/60)*記号!$C$4),"")</f>
        <v>0</v>
      </c>
      <c r="Y108" s="131" t="s">
        <v>7</v>
      </c>
      <c r="Z108" s="133">
        <f t="shared" si="14"/>
        <v>0</v>
      </c>
      <c r="AA108" s="134" t="s">
        <v>7</v>
      </c>
    </row>
    <row r="109" spans="1:27" s="177" customFormat="1" ht="6.75" customHeight="1" thickBot="1" x14ac:dyDescent="0.45">
      <c r="A109" s="165"/>
      <c r="B109" s="166"/>
      <c r="C109" s="166"/>
      <c r="D109" s="165"/>
      <c r="E109" s="166"/>
      <c r="F109" s="167"/>
      <c r="G109" s="167"/>
      <c r="H109" s="167"/>
      <c r="I109" s="175"/>
      <c r="J109" s="175"/>
      <c r="K109" s="167"/>
      <c r="L109" s="167"/>
      <c r="M109" s="165"/>
      <c r="N109" s="168"/>
      <c r="O109" s="169"/>
      <c r="P109" s="170"/>
      <c r="Q109" s="169"/>
      <c r="R109" s="171"/>
      <c r="S109" s="166"/>
      <c r="T109" s="166"/>
      <c r="U109" s="166"/>
      <c r="V109" s="172"/>
      <c r="W109" s="167"/>
      <c r="X109" s="173"/>
      <c r="Y109" s="174"/>
      <c r="Z109" s="176"/>
      <c r="AA109" s="174"/>
    </row>
    <row r="110" spans="1:27" ht="26.25" customHeight="1" thickBot="1" x14ac:dyDescent="0.45">
      <c r="A110" s="101"/>
      <c r="I110" s="254" t="s">
        <v>27</v>
      </c>
      <c r="J110" s="254"/>
      <c r="K110" s="254"/>
      <c r="L110" s="255"/>
      <c r="M110" s="135"/>
      <c r="N110" s="149">
        <f>SUMIF($M99:$M108,"",$N99:$N108)</f>
        <v>0</v>
      </c>
      <c r="O110" s="150"/>
      <c r="P110" s="151"/>
      <c r="Q110" s="136"/>
      <c r="R110" s="178"/>
      <c r="W110" s="140" t="s">
        <v>43</v>
      </c>
      <c r="X110" s="153">
        <f>IF(R111=0,SUMIF($M99:$M108,"",$X99:$X108),SUMIF($M99:$M108,"",$X99:$X108)-R111/60*記号!$C$3)</f>
        <v>0</v>
      </c>
      <c r="Y110" s="109" t="s">
        <v>7</v>
      </c>
      <c r="Z110" s="111">
        <f>MIN(X110,SUMIF(M99:M108,"",V99:V108))</f>
        <v>0</v>
      </c>
      <c r="AA110" s="112" t="s">
        <v>7</v>
      </c>
    </row>
    <row r="111" spans="1:27" ht="26.45" customHeight="1" thickBot="1" x14ac:dyDescent="0.45">
      <c r="A111" s="101"/>
      <c r="I111" s="254" t="s">
        <v>28</v>
      </c>
      <c r="J111" s="254"/>
      <c r="K111" s="254"/>
      <c r="L111" s="255"/>
      <c r="M111" s="135"/>
      <c r="N111" s="149">
        <f>SUMIF($M100:$M110,"〇",$N100:$N110)</f>
        <v>0</v>
      </c>
      <c r="O111" s="150"/>
      <c r="P111" s="151"/>
      <c r="Q111" s="136"/>
      <c r="R111" s="213">
        <f>MINUTE(MOD(SUM(N110:N111),60))</f>
        <v>0</v>
      </c>
      <c r="W111" s="140" t="s">
        <v>44</v>
      </c>
      <c r="X111" s="154">
        <f>SUMIF($M99:$M108,"〇",$X99:$X108)</f>
        <v>0</v>
      </c>
      <c r="Y111" s="155" t="s">
        <v>7</v>
      </c>
      <c r="Z111" s="156">
        <f>MIN(X111,SUMIF(M99:M108,"〇",V99:V108))</f>
        <v>0</v>
      </c>
      <c r="AA111" s="157" t="s">
        <v>7</v>
      </c>
    </row>
    <row r="112" spans="1:27" ht="26.45" customHeight="1" thickTop="1" thickBot="1" x14ac:dyDescent="0.45">
      <c r="A112" s="101"/>
      <c r="K112" s="254" t="s">
        <v>29</v>
      </c>
      <c r="L112" s="255"/>
      <c r="M112" s="162">
        <f>+D96</f>
        <v>0</v>
      </c>
      <c r="N112" s="163" t="s">
        <v>38</v>
      </c>
      <c r="O112" s="187">
        <f>SUM($N99:$N108)</f>
        <v>0</v>
      </c>
      <c r="P112" s="163" t="s">
        <v>16</v>
      </c>
      <c r="Q112" s="164"/>
      <c r="R112" s="137" t="s">
        <v>26</v>
      </c>
      <c r="W112" s="140" t="s">
        <v>45</v>
      </c>
      <c r="X112" s="158">
        <f>+X110+X111</f>
        <v>0</v>
      </c>
      <c r="Y112" s="159" t="s">
        <v>7</v>
      </c>
      <c r="Z112" s="160">
        <f>+Z110+Z111</f>
        <v>0</v>
      </c>
      <c r="AA112" s="161" t="s">
        <v>7</v>
      </c>
    </row>
    <row r="113" spans="1:27" ht="16.5" customHeight="1" thickTop="1" x14ac:dyDescent="0.4">
      <c r="A113" s="101"/>
      <c r="K113" s="139"/>
      <c r="L113" s="139"/>
      <c r="M113" s="181"/>
      <c r="N113" s="181"/>
      <c r="O113" s="181"/>
      <c r="Q113" s="181"/>
      <c r="R113" s="137"/>
      <c r="W113" s="140"/>
      <c r="X113" s="182"/>
      <c r="Y113" s="138"/>
      <c r="Z113" s="182"/>
      <c r="AA113" s="138"/>
    </row>
    <row r="114" spans="1:27" ht="23.45" customHeight="1" x14ac:dyDescent="0.4">
      <c r="A114" s="101"/>
      <c r="K114" s="139"/>
      <c r="L114" s="139"/>
      <c r="M114" s="181"/>
      <c r="N114" s="181"/>
      <c r="O114" s="181"/>
      <c r="P114" s="180"/>
      <c r="Q114" s="181"/>
      <c r="R114" s="137"/>
      <c r="W114" s="140"/>
      <c r="X114" s="182"/>
      <c r="Y114" s="138"/>
      <c r="Z114" s="182"/>
      <c r="AA114" s="138"/>
    </row>
    <row r="115" spans="1:27" ht="30" customHeight="1" thickBot="1" x14ac:dyDescent="0.45">
      <c r="A115" s="99" t="s">
        <v>18</v>
      </c>
      <c r="B115" s="65"/>
      <c r="C115" s="100" t="s">
        <v>19</v>
      </c>
      <c r="D115" s="65"/>
      <c r="E115" s="101" t="s">
        <v>20</v>
      </c>
      <c r="K115" s="102"/>
      <c r="L115" s="97"/>
      <c r="M115" s="97"/>
      <c r="N115" s="97"/>
      <c r="O115" s="97"/>
      <c r="P115" s="97"/>
      <c r="Q115" s="93"/>
      <c r="R115" s="214" t="s">
        <v>12</v>
      </c>
      <c r="S115" s="215"/>
      <c r="T115" s="215"/>
      <c r="U115" s="216"/>
      <c r="V115" s="103"/>
      <c r="W115" s="103"/>
    </row>
    <row r="116" spans="1:27" ht="20.25" customHeight="1" x14ac:dyDescent="0.4">
      <c r="B116" s="241" t="s">
        <v>0</v>
      </c>
      <c r="C116" s="242"/>
      <c r="D116" s="245" t="s">
        <v>8</v>
      </c>
      <c r="E116" s="217" t="s">
        <v>15</v>
      </c>
      <c r="F116" s="217"/>
      <c r="G116" s="217"/>
      <c r="H116" s="217"/>
      <c r="I116" s="217"/>
      <c r="J116" s="217"/>
      <c r="K116" s="217"/>
      <c r="L116" s="217"/>
      <c r="M116" s="217" t="s">
        <v>9</v>
      </c>
      <c r="N116" s="247" t="s">
        <v>21</v>
      </c>
      <c r="O116" s="248"/>
      <c r="P116" s="248"/>
      <c r="Q116" s="242"/>
      <c r="R116" s="221" t="s">
        <v>13</v>
      </c>
      <c r="S116" s="222"/>
      <c r="T116" s="217" t="s">
        <v>14</v>
      </c>
      <c r="U116" s="218"/>
      <c r="V116" s="221" t="s">
        <v>22</v>
      </c>
      <c r="W116" s="222"/>
      <c r="X116" s="230" t="s">
        <v>23</v>
      </c>
      <c r="Y116" s="230"/>
      <c r="Z116" s="232" t="s">
        <v>34</v>
      </c>
      <c r="AA116" s="233"/>
    </row>
    <row r="117" spans="1:27" ht="20.25" customHeight="1" thickBot="1" x14ac:dyDescent="0.45">
      <c r="B117" s="243"/>
      <c r="C117" s="244"/>
      <c r="D117" s="246"/>
      <c r="E117" s="236" t="s">
        <v>1</v>
      </c>
      <c r="F117" s="236"/>
      <c r="G117" s="236"/>
      <c r="H117" s="236"/>
      <c r="I117" s="236" t="s">
        <v>2</v>
      </c>
      <c r="J117" s="236"/>
      <c r="K117" s="236"/>
      <c r="L117" s="236"/>
      <c r="M117" s="236"/>
      <c r="N117" s="249"/>
      <c r="O117" s="250"/>
      <c r="P117" s="250"/>
      <c r="Q117" s="251"/>
      <c r="R117" s="223"/>
      <c r="S117" s="224"/>
      <c r="T117" s="219"/>
      <c r="U117" s="220"/>
      <c r="V117" s="223"/>
      <c r="W117" s="224"/>
      <c r="X117" s="231"/>
      <c r="Y117" s="231"/>
      <c r="Z117" s="234"/>
      <c r="AA117" s="235"/>
    </row>
    <row r="118" spans="1:27" ht="24.95" customHeight="1" x14ac:dyDescent="0.4">
      <c r="A118" s="104">
        <v>1</v>
      </c>
      <c r="B118" s="70"/>
      <c r="C118" s="105" t="s">
        <v>5</v>
      </c>
      <c r="D118" s="76"/>
      <c r="E118" s="66"/>
      <c r="F118" s="106" t="s">
        <v>3</v>
      </c>
      <c r="G118" s="73"/>
      <c r="H118" s="107" t="s">
        <v>4</v>
      </c>
      <c r="I118" s="66"/>
      <c r="J118" s="106" t="s">
        <v>3</v>
      </c>
      <c r="K118" s="73"/>
      <c r="L118" s="108" t="s">
        <v>4</v>
      </c>
      <c r="M118" s="76"/>
      <c r="N118" s="143">
        <f>IF(TIME(I118,K118,0)&lt;TIME(E118,G118,0),TIME(I118,G118,0)+1-TIME(E118,,0),TIME(I118,K118,0)-TIME(E118,G118,0))</f>
        <v>0</v>
      </c>
      <c r="O118" s="108" t="s">
        <v>6</v>
      </c>
      <c r="P118" s="144">
        <f>MINUTE(MOD(N118,60))</f>
        <v>0</v>
      </c>
      <c r="Q118" s="106" t="s">
        <v>4</v>
      </c>
      <c r="R118" s="78"/>
      <c r="S118" s="105" t="s">
        <v>7</v>
      </c>
      <c r="T118" s="81"/>
      <c r="U118" s="109" t="s">
        <v>7</v>
      </c>
      <c r="V118" s="83"/>
      <c r="W118" s="110" t="s">
        <v>7</v>
      </c>
      <c r="X118" s="88">
        <f>IFERROR(IF(M118="",(HOUR(N118)+MINUTE(N118)/60)*記号!$C$3,(HOUR(N118)+MINUTE(N118)/60)*記号!$C$4),"")</f>
        <v>0</v>
      </c>
      <c r="Y118" s="109" t="s">
        <v>7</v>
      </c>
      <c r="Z118" s="111">
        <f>IF(X118="","",MIN(V118,X118))</f>
        <v>0</v>
      </c>
      <c r="AA118" s="112" t="s">
        <v>7</v>
      </c>
    </row>
    <row r="119" spans="1:27" ht="24.95" customHeight="1" x14ac:dyDescent="0.4">
      <c r="A119" s="113">
        <v>2</v>
      </c>
      <c r="B119" s="71"/>
      <c r="C119" s="114" t="s">
        <v>5</v>
      </c>
      <c r="D119" s="77"/>
      <c r="E119" s="67"/>
      <c r="F119" s="115" t="s">
        <v>3</v>
      </c>
      <c r="G119" s="74"/>
      <c r="H119" s="116" t="s">
        <v>4</v>
      </c>
      <c r="I119" s="67"/>
      <c r="J119" s="115" t="s">
        <v>3</v>
      </c>
      <c r="K119" s="74"/>
      <c r="L119" s="117" t="s">
        <v>4</v>
      </c>
      <c r="M119" s="77"/>
      <c r="N119" s="143">
        <f t="shared" ref="N119:N127" si="15">IF(TIME(I119,K119,0)&lt;TIME(E119,G119,0),TIME(I119,G119,0)+1-TIME(E119,,0),TIME(I119,K119,0)-TIME(E119,G119,0))</f>
        <v>0</v>
      </c>
      <c r="O119" s="114" t="s">
        <v>6</v>
      </c>
      <c r="P119" s="145">
        <f t="shared" ref="P119:P127" si="16">MINUTE(MOD(N119,60))</f>
        <v>0</v>
      </c>
      <c r="Q119" s="106" t="s">
        <v>4</v>
      </c>
      <c r="R119" s="79"/>
      <c r="S119" s="107" t="s">
        <v>7</v>
      </c>
      <c r="T119" s="82"/>
      <c r="U119" s="115" t="s">
        <v>7</v>
      </c>
      <c r="V119" s="84"/>
      <c r="W119" s="118" t="s">
        <v>7</v>
      </c>
      <c r="X119" s="119">
        <f>IFERROR(IF(M119="",(HOUR(N119)+MINUTE(N119)/60)*記号!$C$3,(HOUR(N119)+MINUTE(N119)/60)*記号!$C$4),"")</f>
        <v>0</v>
      </c>
      <c r="Y119" s="120" t="s">
        <v>7</v>
      </c>
      <c r="Z119" s="121">
        <f t="shared" ref="Z119:Z127" si="17">IF(X119="","",MIN(V119,X119))</f>
        <v>0</v>
      </c>
      <c r="AA119" s="122" t="s">
        <v>7</v>
      </c>
    </row>
    <row r="120" spans="1:27" ht="24.95" customHeight="1" x14ac:dyDescent="0.4">
      <c r="A120" s="113">
        <v>3</v>
      </c>
      <c r="B120" s="71"/>
      <c r="C120" s="114" t="s">
        <v>5</v>
      </c>
      <c r="D120" s="87"/>
      <c r="E120" s="67"/>
      <c r="F120" s="115" t="s">
        <v>3</v>
      </c>
      <c r="G120" s="74"/>
      <c r="H120" s="116" t="s">
        <v>4</v>
      </c>
      <c r="I120" s="67"/>
      <c r="J120" s="115" t="s">
        <v>3</v>
      </c>
      <c r="K120" s="74"/>
      <c r="L120" s="114" t="s">
        <v>4</v>
      </c>
      <c r="M120" s="87"/>
      <c r="N120" s="146">
        <f t="shared" si="15"/>
        <v>0</v>
      </c>
      <c r="O120" s="114" t="s">
        <v>6</v>
      </c>
      <c r="P120" s="145">
        <f t="shared" si="16"/>
        <v>0</v>
      </c>
      <c r="Q120" s="115" t="s">
        <v>4</v>
      </c>
      <c r="R120" s="79"/>
      <c r="S120" s="114" t="s">
        <v>7</v>
      </c>
      <c r="T120" s="67"/>
      <c r="U120" s="123" t="s">
        <v>7</v>
      </c>
      <c r="V120" s="84"/>
      <c r="W120" s="118" t="s">
        <v>7</v>
      </c>
      <c r="X120" s="119">
        <f>IFERROR(IF(M120="",(HOUR(N120)+MINUTE(N120)/60)*記号!$C$3,(HOUR(N120)+MINUTE(N120)/60)*記号!$C$4),"")</f>
        <v>0</v>
      </c>
      <c r="Y120" s="123" t="s">
        <v>7</v>
      </c>
      <c r="Z120" s="124">
        <f t="shared" si="17"/>
        <v>0</v>
      </c>
      <c r="AA120" s="125" t="s">
        <v>7</v>
      </c>
    </row>
    <row r="121" spans="1:27" ht="24.95" customHeight="1" x14ac:dyDescent="0.4">
      <c r="A121" s="113">
        <v>4</v>
      </c>
      <c r="B121" s="71"/>
      <c r="C121" s="114" t="s">
        <v>5</v>
      </c>
      <c r="D121" s="87"/>
      <c r="E121" s="67"/>
      <c r="F121" s="115" t="s">
        <v>3</v>
      </c>
      <c r="G121" s="74"/>
      <c r="H121" s="116" t="s">
        <v>4</v>
      </c>
      <c r="I121" s="67"/>
      <c r="J121" s="115" t="s">
        <v>3</v>
      </c>
      <c r="K121" s="73"/>
      <c r="L121" s="108" t="s">
        <v>4</v>
      </c>
      <c r="M121" s="87"/>
      <c r="N121" s="143">
        <f t="shared" si="15"/>
        <v>0</v>
      </c>
      <c r="O121" s="114" t="s">
        <v>6</v>
      </c>
      <c r="P121" s="145">
        <f t="shared" si="16"/>
        <v>0</v>
      </c>
      <c r="Q121" s="115" t="s">
        <v>4</v>
      </c>
      <c r="R121" s="79"/>
      <c r="S121" s="107" t="s">
        <v>7</v>
      </c>
      <c r="T121" s="82"/>
      <c r="U121" s="115" t="s">
        <v>7</v>
      </c>
      <c r="V121" s="84"/>
      <c r="W121" s="118" t="s">
        <v>7</v>
      </c>
      <c r="X121" s="119">
        <f>IFERROR(IF(M121="",(HOUR(N121)+MINUTE(N121)/60)*記号!$C$3,(HOUR(N121)+MINUTE(N121)/60)*記号!$C$4),"")</f>
        <v>0</v>
      </c>
      <c r="Y121" s="120" t="s">
        <v>7</v>
      </c>
      <c r="Z121" s="121">
        <f t="shared" si="17"/>
        <v>0</v>
      </c>
      <c r="AA121" s="122" t="s">
        <v>7</v>
      </c>
    </row>
    <row r="122" spans="1:27" ht="24.95" customHeight="1" x14ac:dyDescent="0.4">
      <c r="A122" s="113">
        <v>5</v>
      </c>
      <c r="B122" s="71"/>
      <c r="C122" s="114" t="s">
        <v>5</v>
      </c>
      <c r="D122" s="77"/>
      <c r="E122" s="67"/>
      <c r="F122" s="115" t="s">
        <v>3</v>
      </c>
      <c r="G122" s="74"/>
      <c r="H122" s="116" t="s">
        <v>4</v>
      </c>
      <c r="I122" s="67"/>
      <c r="J122" s="115" t="s">
        <v>3</v>
      </c>
      <c r="K122" s="74"/>
      <c r="L122" s="114" t="s">
        <v>4</v>
      </c>
      <c r="M122" s="77"/>
      <c r="N122" s="143">
        <f t="shared" si="15"/>
        <v>0</v>
      </c>
      <c r="O122" s="114" t="s">
        <v>6</v>
      </c>
      <c r="P122" s="145">
        <f t="shared" si="16"/>
        <v>0</v>
      </c>
      <c r="Q122" s="115" t="s">
        <v>4</v>
      </c>
      <c r="R122" s="79"/>
      <c r="S122" s="114" t="s">
        <v>7</v>
      </c>
      <c r="T122" s="67"/>
      <c r="U122" s="123" t="s">
        <v>7</v>
      </c>
      <c r="V122" s="84"/>
      <c r="W122" s="118" t="s">
        <v>7</v>
      </c>
      <c r="X122" s="119">
        <f>IFERROR(IF(M122="",(HOUR(N122)+MINUTE(N122)/60)*記号!$C$3,(HOUR(N122)+MINUTE(N122)/60)*記号!$C$4),"")</f>
        <v>0</v>
      </c>
      <c r="Y122" s="123" t="s">
        <v>7</v>
      </c>
      <c r="Z122" s="124">
        <f t="shared" si="17"/>
        <v>0</v>
      </c>
      <c r="AA122" s="125" t="s">
        <v>7</v>
      </c>
    </row>
    <row r="123" spans="1:27" ht="24.95" customHeight="1" x14ac:dyDescent="0.4">
      <c r="A123" s="113">
        <v>6</v>
      </c>
      <c r="B123" s="71"/>
      <c r="C123" s="114" t="s">
        <v>5</v>
      </c>
      <c r="D123" s="77"/>
      <c r="E123" s="67"/>
      <c r="F123" s="115" t="s">
        <v>3</v>
      </c>
      <c r="G123" s="74"/>
      <c r="H123" s="116" t="s">
        <v>4</v>
      </c>
      <c r="I123" s="67"/>
      <c r="J123" s="115" t="s">
        <v>3</v>
      </c>
      <c r="K123" s="74"/>
      <c r="L123" s="114" t="s">
        <v>4</v>
      </c>
      <c r="M123" s="77"/>
      <c r="N123" s="143">
        <f t="shared" si="15"/>
        <v>0</v>
      </c>
      <c r="O123" s="114" t="s">
        <v>6</v>
      </c>
      <c r="P123" s="145">
        <f t="shared" si="16"/>
        <v>0</v>
      </c>
      <c r="Q123" s="115" t="s">
        <v>4</v>
      </c>
      <c r="R123" s="79"/>
      <c r="S123" s="107" t="s">
        <v>7</v>
      </c>
      <c r="T123" s="82"/>
      <c r="U123" s="115" t="s">
        <v>7</v>
      </c>
      <c r="V123" s="84"/>
      <c r="W123" s="118" t="s">
        <v>7</v>
      </c>
      <c r="X123" s="119">
        <f>IFERROR(IF(M123="",(HOUR(N123)+MINUTE(N123)/60)*記号!$C$3,(HOUR(N123)+MINUTE(N123)/60)*記号!$C$4),"")</f>
        <v>0</v>
      </c>
      <c r="Y123" s="120" t="s">
        <v>7</v>
      </c>
      <c r="Z123" s="121">
        <f t="shared" si="17"/>
        <v>0</v>
      </c>
      <c r="AA123" s="122" t="s">
        <v>7</v>
      </c>
    </row>
    <row r="124" spans="1:27" ht="24.95" customHeight="1" x14ac:dyDescent="0.4">
      <c r="A124" s="113">
        <v>7</v>
      </c>
      <c r="B124" s="71"/>
      <c r="C124" s="114" t="s">
        <v>5</v>
      </c>
      <c r="D124" s="77"/>
      <c r="E124" s="67"/>
      <c r="F124" s="115" t="s">
        <v>3</v>
      </c>
      <c r="G124" s="74"/>
      <c r="H124" s="116" t="s">
        <v>4</v>
      </c>
      <c r="I124" s="67"/>
      <c r="J124" s="115" t="s">
        <v>3</v>
      </c>
      <c r="K124" s="74"/>
      <c r="L124" s="114" t="s">
        <v>4</v>
      </c>
      <c r="M124" s="77"/>
      <c r="N124" s="143">
        <f t="shared" si="15"/>
        <v>0</v>
      </c>
      <c r="O124" s="114" t="s">
        <v>6</v>
      </c>
      <c r="P124" s="145">
        <f t="shared" si="16"/>
        <v>0</v>
      </c>
      <c r="Q124" s="115" t="s">
        <v>4</v>
      </c>
      <c r="R124" s="79"/>
      <c r="S124" s="114" t="s">
        <v>7</v>
      </c>
      <c r="T124" s="67"/>
      <c r="U124" s="123" t="s">
        <v>7</v>
      </c>
      <c r="V124" s="84"/>
      <c r="W124" s="118" t="s">
        <v>7</v>
      </c>
      <c r="X124" s="119">
        <f>IFERROR(IF(M124="",(HOUR(N124)+MINUTE(N124)/60)*記号!$C$3,(HOUR(N124)+MINUTE(N124)/60)*記号!$C$4),"")</f>
        <v>0</v>
      </c>
      <c r="Y124" s="123" t="s">
        <v>7</v>
      </c>
      <c r="Z124" s="124">
        <f t="shared" si="17"/>
        <v>0</v>
      </c>
      <c r="AA124" s="125" t="s">
        <v>7</v>
      </c>
    </row>
    <row r="125" spans="1:27" ht="24.95" customHeight="1" x14ac:dyDescent="0.4">
      <c r="A125" s="113">
        <v>8</v>
      </c>
      <c r="B125" s="71"/>
      <c r="C125" s="114" t="s">
        <v>5</v>
      </c>
      <c r="D125" s="77"/>
      <c r="E125" s="68"/>
      <c r="F125" s="115" t="s">
        <v>3</v>
      </c>
      <c r="G125" s="74"/>
      <c r="H125" s="116" t="s">
        <v>4</v>
      </c>
      <c r="I125" s="67"/>
      <c r="J125" s="115" t="s">
        <v>3</v>
      </c>
      <c r="K125" s="74"/>
      <c r="L125" s="114" t="s">
        <v>4</v>
      </c>
      <c r="M125" s="77"/>
      <c r="N125" s="143">
        <f t="shared" si="15"/>
        <v>0</v>
      </c>
      <c r="O125" s="114" t="s">
        <v>6</v>
      </c>
      <c r="P125" s="145">
        <f t="shared" si="16"/>
        <v>0</v>
      </c>
      <c r="Q125" s="115" t="s">
        <v>4</v>
      </c>
      <c r="R125" s="79"/>
      <c r="S125" s="107" t="s">
        <v>7</v>
      </c>
      <c r="T125" s="82"/>
      <c r="U125" s="115" t="s">
        <v>7</v>
      </c>
      <c r="V125" s="84"/>
      <c r="W125" s="118" t="s">
        <v>7</v>
      </c>
      <c r="X125" s="119">
        <f>IFERROR(IF(M125="",(HOUR(N125)+MINUTE(N125)/60)*記号!$C$3,(HOUR(N125)+MINUTE(N125)/60)*記号!$C$4),"")</f>
        <v>0</v>
      </c>
      <c r="Y125" s="120" t="s">
        <v>7</v>
      </c>
      <c r="Z125" s="121">
        <f t="shared" si="17"/>
        <v>0</v>
      </c>
      <c r="AA125" s="122" t="s">
        <v>7</v>
      </c>
    </row>
    <row r="126" spans="1:27" ht="24.95" customHeight="1" x14ac:dyDescent="0.4">
      <c r="A126" s="113">
        <v>9</v>
      </c>
      <c r="B126" s="71"/>
      <c r="C126" s="114" t="s">
        <v>5</v>
      </c>
      <c r="D126" s="77"/>
      <c r="E126" s="67"/>
      <c r="F126" s="115" t="s">
        <v>3</v>
      </c>
      <c r="G126" s="74"/>
      <c r="H126" s="116" t="s">
        <v>4</v>
      </c>
      <c r="I126" s="67"/>
      <c r="J126" s="115" t="s">
        <v>3</v>
      </c>
      <c r="K126" s="74"/>
      <c r="L126" s="114" t="s">
        <v>4</v>
      </c>
      <c r="M126" s="77"/>
      <c r="N126" s="143">
        <f t="shared" si="15"/>
        <v>0</v>
      </c>
      <c r="O126" s="114" t="s">
        <v>6</v>
      </c>
      <c r="P126" s="145">
        <f t="shared" si="16"/>
        <v>0</v>
      </c>
      <c r="Q126" s="115" t="s">
        <v>4</v>
      </c>
      <c r="R126" s="79"/>
      <c r="S126" s="114" t="s">
        <v>7</v>
      </c>
      <c r="T126" s="67"/>
      <c r="U126" s="123" t="s">
        <v>7</v>
      </c>
      <c r="V126" s="84"/>
      <c r="W126" s="118" t="s">
        <v>7</v>
      </c>
      <c r="X126" s="119">
        <f>IFERROR(IF(M126="",(HOUR(N126)+MINUTE(N126)/60)*記号!$C$3,(HOUR(N126)+MINUTE(N126)/60)*記号!$C$4),"")</f>
        <v>0</v>
      </c>
      <c r="Y126" s="123" t="s">
        <v>7</v>
      </c>
      <c r="Z126" s="124">
        <f t="shared" si="17"/>
        <v>0</v>
      </c>
      <c r="AA126" s="125" t="s">
        <v>7</v>
      </c>
    </row>
    <row r="127" spans="1:27" ht="24.95" customHeight="1" thickBot="1" x14ac:dyDescent="0.45">
      <c r="A127" s="126">
        <v>10</v>
      </c>
      <c r="B127" s="72"/>
      <c r="C127" s="127" t="s">
        <v>5</v>
      </c>
      <c r="D127" s="86"/>
      <c r="E127" s="69"/>
      <c r="F127" s="128" t="s">
        <v>3</v>
      </c>
      <c r="G127" s="75"/>
      <c r="H127" s="127" t="s">
        <v>4</v>
      </c>
      <c r="I127" s="69"/>
      <c r="J127" s="129" t="s">
        <v>3</v>
      </c>
      <c r="K127" s="75"/>
      <c r="L127" s="127" t="s">
        <v>4</v>
      </c>
      <c r="M127" s="77"/>
      <c r="N127" s="147">
        <f t="shared" si="15"/>
        <v>0</v>
      </c>
      <c r="O127" s="130" t="s">
        <v>6</v>
      </c>
      <c r="P127" s="148">
        <f t="shared" si="16"/>
        <v>0</v>
      </c>
      <c r="Q127" s="128" t="s">
        <v>4</v>
      </c>
      <c r="R127" s="80"/>
      <c r="S127" s="127" t="s">
        <v>7</v>
      </c>
      <c r="T127" s="69"/>
      <c r="U127" s="131" t="s">
        <v>7</v>
      </c>
      <c r="V127" s="85"/>
      <c r="W127" s="130" t="s">
        <v>7</v>
      </c>
      <c r="X127" s="132">
        <f>IFERROR(IF(M127="",(HOUR(N127)+MINUTE(N127)/60)*記号!$C$3,(HOUR(N127)+MINUTE(N127)/60)*記号!$C$4),"")</f>
        <v>0</v>
      </c>
      <c r="Y127" s="131" t="s">
        <v>7</v>
      </c>
      <c r="Z127" s="133">
        <f t="shared" si="17"/>
        <v>0</v>
      </c>
      <c r="AA127" s="134" t="s">
        <v>7</v>
      </c>
    </row>
    <row r="128" spans="1:27" s="177" customFormat="1" ht="6.75" customHeight="1" thickBot="1" x14ac:dyDescent="0.45">
      <c r="A128" s="165"/>
      <c r="B128" s="166"/>
      <c r="C128" s="166"/>
      <c r="D128" s="165"/>
      <c r="E128" s="166"/>
      <c r="F128" s="167"/>
      <c r="G128" s="167"/>
      <c r="H128" s="167"/>
      <c r="I128" s="175"/>
      <c r="J128" s="175"/>
      <c r="K128" s="167"/>
      <c r="L128" s="167"/>
      <c r="M128" s="165"/>
      <c r="N128" s="168"/>
      <c r="O128" s="169"/>
      <c r="P128" s="170"/>
      <c r="Q128" s="169"/>
      <c r="R128" s="171"/>
      <c r="S128" s="166"/>
      <c r="T128" s="166"/>
      <c r="U128" s="166"/>
      <c r="V128" s="172"/>
      <c r="W128" s="167"/>
      <c r="X128" s="173"/>
      <c r="Y128" s="174"/>
      <c r="Z128" s="176"/>
      <c r="AA128" s="174"/>
    </row>
    <row r="129" spans="1:28" ht="26.25" customHeight="1" thickBot="1" x14ac:dyDescent="0.45">
      <c r="A129" s="101"/>
      <c r="I129" s="254" t="s">
        <v>27</v>
      </c>
      <c r="J129" s="254"/>
      <c r="K129" s="254"/>
      <c r="L129" s="255"/>
      <c r="M129" s="135"/>
      <c r="N129" s="149">
        <f>SUMIF($M118:$M127,"",$N118:$N127)</f>
        <v>0</v>
      </c>
      <c r="O129" s="150"/>
      <c r="P129" s="151"/>
      <c r="Q129" s="136"/>
      <c r="R129" s="178"/>
      <c r="W129" s="140" t="s">
        <v>43</v>
      </c>
      <c r="X129" s="153">
        <f>IF(R130=0,SUMIF($M118:$M127,"",$X118:$X127),SUMIF($M118:$M127,"",$X118:$X127)-R130/60*記号!$C$3)</f>
        <v>0</v>
      </c>
      <c r="Y129" s="109" t="s">
        <v>7</v>
      </c>
      <c r="Z129" s="111">
        <f>MIN(X129,SUMIF(M118:M127,"",V118:V127))</f>
        <v>0</v>
      </c>
      <c r="AA129" s="112" t="s">
        <v>7</v>
      </c>
    </row>
    <row r="130" spans="1:28" ht="26.45" customHeight="1" thickBot="1" x14ac:dyDescent="0.45">
      <c r="A130" s="101"/>
      <c r="I130" s="254" t="s">
        <v>28</v>
      </c>
      <c r="J130" s="254"/>
      <c r="K130" s="254"/>
      <c r="L130" s="255"/>
      <c r="M130" s="135"/>
      <c r="N130" s="149">
        <f>SUMIF($M119:$M129,"〇",$N119:$N129)</f>
        <v>0</v>
      </c>
      <c r="O130" s="150"/>
      <c r="P130" s="151"/>
      <c r="Q130" s="136"/>
      <c r="R130" s="213">
        <f>MINUTE(MOD(SUM(N129:N130),60))</f>
        <v>0</v>
      </c>
      <c r="W130" s="140" t="s">
        <v>44</v>
      </c>
      <c r="X130" s="154">
        <f>SUMIF($M118:$M127,"〇",$X118:$X127)</f>
        <v>0</v>
      </c>
      <c r="Y130" s="155" t="s">
        <v>7</v>
      </c>
      <c r="Z130" s="156">
        <f>MIN(X130,SUMIF(M118:M127,"〇",V118:V127))</f>
        <v>0</v>
      </c>
      <c r="AA130" s="157" t="s">
        <v>7</v>
      </c>
    </row>
    <row r="131" spans="1:28" ht="26.45" customHeight="1" thickTop="1" thickBot="1" x14ac:dyDescent="0.45">
      <c r="A131" s="101"/>
      <c r="K131" s="254" t="s">
        <v>29</v>
      </c>
      <c r="L131" s="255"/>
      <c r="M131" s="162">
        <f>+D115</f>
        <v>0</v>
      </c>
      <c r="N131" s="163" t="s">
        <v>38</v>
      </c>
      <c r="O131" s="187">
        <f>SUM($N118:$N127)</f>
        <v>0</v>
      </c>
      <c r="P131" s="163" t="s">
        <v>16</v>
      </c>
      <c r="Q131" s="164"/>
      <c r="R131" s="137" t="s">
        <v>26</v>
      </c>
      <c r="W131" s="140" t="s">
        <v>45</v>
      </c>
      <c r="X131" s="158">
        <f>+X129+X130</f>
        <v>0</v>
      </c>
      <c r="Y131" s="159" t="s">
        <v>7</v>
      </c>
      <c r="Z131" s="160">
        <f>+Z129+Z130</f>
        <v>0</v>
      </c>
      <c r="AA131" s="161" t="s">
        <v>7</v>
      </c>
    </row>
    <row r="132" spans="1:28" ht="16.5" customHeight="1" thickTop="1" x14ac:dyDescent="0.4">
      <c r="A132" s="101"/>
      <c r="K132" s="139"/>
      <c r="L132" s="139"/>
      <c r="M132" s="181"/>
      <c r="N132" s="181"/>
      <c r="O132" s="181"/>
      <c r="Q132" s="181"/>
      <c r="R132" s="137"/>
      <c r="W132" s="140"/>
      <c r="X132" s="182"/>
      <c r="Y132" s="138"/>
      <c r="Z132" s="182"/>
      <c r="AA132" s="138"/>
    </row>
    <row r="133" spans="1:28" ht="39.950000000000003" customHeight="1" x14ac:dyDescent="0.4">
      <c r="A133" s="89"/>
      <c r="B133" s="89"/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252" t="s">
        <v>11</v>
      </c>
      <c r="Y133" s="252"/>
      <c r="Z133" s="252"/>
      <c r="AA133" s="252"/>
      <c r="AB133" s="90"/>
    </row>
    <row r="134" spans="1:28" ht="33" x14ac:dyDescent="0.4">
      <c r="A134" s="225" t="s">
        <v>24</v>
      </c>
      <c r="B134" s="225"/>
      <c r="C134" s="225"/>
      <c r="D134" s="225"/>
      <c r="E134" s="225"/>
      <c r="F134" s="225"/>
      <c r="G134" s="225"/>
      <c r="H134" s="225"/>
      <c r="I134" s="225"/>
      <c r="J134" s="225"/>
      <c r="K134" s="225"/>
      <c r="L134" s="225"/>
      <c r="M134" s="225"/>
      <c r="N134" s="225"/>
      <c r="O134" s="225"/>
      <c r="P134" s="225"/>
      <c r="Q134" s="225"/>
      <c r="R134" s="225"/>
      <c r="S134" s="225"/>
      <c r="T134" s="225"/>
      <c r="U134" s="225"/>
      <c r="V134" s="225"/>
      <c r="W134" s="225"/>
      <c r="X134" s="225"/>
      <c r="Y134" s="225"/>
      <c r="Z134" s="225"/>
      <c r="AA134" s="225"/>
      <c r="AB134" s="90"/>
    </row>
    <row r="135" spans="1:28" ht="37.9" customHeight="1" thickBot="1" x14ac:dyDescent="0.55000000000000004">
      <c r="A135" s="226" t="s">
        <v>10</v>
      </c>
      <c r="B135" s="226"/>
      <c r="C135" s="226"/>
      <c r="D135" s="226"/>
      <c r="E135" s="227">
        <f>+$E$3</f>
        <v>0</v>
      </c>
      <c r="F135" s="227"/>
      <c r="G135" s="227"/>
      <c r="H135" s="227"/>
      <c r="I135" s="227"/>
      <c r="J135" s="227"/>
      <c r="K135" s="227"/>
      <c r="L135" s="227"/>
      <c r="M135" s="227"/>
      <c r="N135" s="141"/>
    </row>
    <row r="136" spans="1:28" ht="37.9" customHeight="1" thickTop="1" x14ac:dyDescent="0.5">
      <c r="A136" s="228"/>
      <c r="B136" s="228"/>
      <c r="C136" s="228"/>
      <c r="D136" s="228"/>
      <c r="E136" s="229"/>
      <c r="F136" s="229"/>
      <c r="G136" s="141"/>
      <c r="H136" s="141"/>
      <c r="I136" s="229"/>
      <c r="J136" s="229"/>
      <c r="K136" s="229"/>
      <c r="L136" s="229"/>
      <c r="M136" s="229"/>
      <c r="N136" s="141"/>
    </row>
    <row r="137" spans="1:28" ht="10.15" customHeight="1" x14ac:dyDescent="0.5">
      <c r="A137" s="237"/>
      <c r="B137" s="237"/>
      <c r="C137" s="237"/>
      <c r="D137" s="237"/>
      <c r="E137" s="237"/>
      <c r="F137" s="237"/>
      <c r="G137" s="237"/>
      <c r="H137" s="237"/>
      <c r="I137" s="237"/>
      <c r="J137" s="237"/>
      <c r="K137" s="237"/>
      <c r="L137" s="237"/>
      <c r="M137" s="237"/>
      <c r="N137" s="237"/>
      <c r="X137" s="142"/>
      <c r="Y137" s="142"/>
    </row>
    <row r="138" spans="1:28" ht="24" customHeight="1" x14ac:dyDescent="0.4">
      <c r="A138" s="92"/>
      <c r="B138" s="92"/>
      <c r="C138" s="92"/>
      <c r="D138" s="92"/>
      <c r="E138" s="92"/>
      <c r="F138" s="92"/>
      <c r="G138" s="92"/>
      <c r="H138" s="92"/>
      <c r="I138" s="92"/>
      <c r="Q138" s="93"/>
      <c r="W138" s="94"/>
      <c r="X138" s="238" t="s">
        <v>35</v>
      </c>
      <c r="Y138" s="238"/>
      <c r="Z138" s="238"/>
      <c r="AA138" s="238"/>
    </row>
    <row r="139" spans="1:28" ht="9.75" customHeight="1" x14ac:dyDescent="0.4">
      <c r="A139" s="95"/>
      <c r="B139" s="95"/>
      <c r="C139" s="95"/>
      <c r="D139" s="95"/>
      <c r="E139" s="96"/>
      <c r="F139" s="96"/>
      <c r="G139" s="96"/>
      <c r="H139" s="96"/>
      <c r="I139" s="96"/>
      <c r="J139" s="96"/>
      <c r="K139" s="96"/>
      <c r="L139" s="96"/>
      <c r="M139" s="96"/>
      <c r="O139" s="97"/>
      <c r="P139" s="97"/>
      <c r="Q139" s="93"/>
      <c r="R139" s="98"/>
      <c r="T139" s="240"/>
      <c r="U139" s="240"/>
      <c r="V139" s="94"/>
      <c r="W139" s="94"/>
      <c r="X139" s="238"/>
      <c r="Y139" s="238"/>
      <c r="Z139" s="238"/>
      <c r="AA139" s="238"/>
    </row>
    <row r="140" spans="1:28" ht="30" customHeight="1" thickBot="1" x14ac:dyDescent="0.45">
      <c r="A140" s="99" t="s">
        <v>18</v>
      </c>
      <c r="B140" s="65"/>
      <c r="C140" s="100" t="s">
        <v>19</v>
      </c>
      <c r="D140" s="65"/>
      <c r="E140" s="101" t="s">
        <v>20</v>
      </c>
      <c r="K140" s="102"/>
      <c r="L140" s="97"/>
      <c r="M140" s="97"/>
      <c r="N140" s="97"/>
      <c r="O140" s="97"/>
      <c r="P140" s="97"/>
      <c r="Q140" s="93"/>
      <c r="R140" s="214" t="s">
        <v>12</v>
      </c>
      <c r="S140" s="215"/>
      <c r="T140" s="215"/>
      <c r="U140" s="216"/>
      <c r="V140" s="103"/>
      <c r="W140" s="103"/>
      <c r="X140" s="239"/>
      <c r="Y140" s="239"/>
      <c r="Z140" s="239"/>
      <c r="AA140" s="239"/>
    </row>
    <row r="141" spans="1:28" ht="20.25" customHeight="1" x14ac:dyDescent="0.4">
      <c r="B141" s="241" t="s">
        <v>0</v>
      </c>
      <c r="C141" s="242"/>
      <c r="D141" s="245" t="s">
        <v>8</v>
      </c>
      <c r="E141" s="217" t="s">
        <v>15</v>
      </c>
      <c r="F141" s="217"/>
      <c r="G141" s="217"/>
      <c r="H141" s="217"/>
      <c r="I141" s="217"/>
      <c r="J141" s="217"/>
      <c r="K141" s="217"/>
      <c r="L141" s="217"/>
      <c r="M141" s="217" t="s">
        <v>9</v>
      </c>
      <c r="N141" s="247" t="s">
        <v>21</v>
      </c>
      <c r="O141" s="248"/>
      <c r="P141" s="248"/>
      <c r="Q141" s="242"/>
      <c r="R141" s="221" t="s">
        <v>13</v>
      </c>
      <c r="S141" s="222"/>
      <c r="T141" s="217" t="s">
        <v>14</v>
      </c>
      <c r="U141" s="218"/>
      <c r="V141" s="221" t="s">
        <v>22</v>
      </c>
      <c r="W141" s="222"/>
      <c r="X141" s="230" t="s">
        <v>23</v>
      </c>
      <c r="Y141" s="230"/>
      <c r="Z141" s="232" t="s">
        <v>34</v>
      </c>
      <c r="AA141" s="233"/>
    </row>
    <row r="142" spans="1:28" ht="20.25" customHeight="1" thickBot="1" x14ac:dyDescent="0.45">
      <c r="B142" s="243"/>
      <c r="C142" s="244"/>
      <c r="D142" s="246"/>
      <c r="E142" s="236" t="s">
        <v>1</v>
      </c>
      <c r="F142" s="236"/>
      <c r="G142" s="236"/>
      <c r="H142" s="236"/>
      <c r="I142" s="236" t="s">
        <v>2</v>
      </c>
      <c r="J142" s="236"/>
      <c r="K142" s="236"/>
      <c r="L142" s="236"/>
      <c r="M142" s="236"/>
      <c r="N142" s="249"/>
      <c r="O142" s="250"/>
      <c r="P142" s="250"/>
      <c r="Q142" s="251"/>
      <c r="R142" s="223"/>
      <c r="S142" s="224"/>
      <c r="T142" s="219"/>
      <c r="U142" s="220"/>
      <c r="V142" s="223"/>
      <c r="W142" s="224"/>
      <c r="X142" s="231"/>
      <c r="Y142" s="231"/>
      <c r="Z142" s="234"/>
      <c r="AA142" s="235"/>
    </row>
    <row r="143" spans="1:28" ht="24.95" customHeight="1" x14ac:dyDescent="0.4">
      <c r="A143" s="104">
        <v>1</v>
      </c>
      <c r="B143" s="70"/>
      <c r="C143" s="105" t="s">
        <v>5</v>
      </c>
      <c r="D143" s="76"/>
      <c r="E143" s="66"/>
      <c r="F143" s="106" t="s">
        <v>3</v>
      </c>
      <c r="G143" s="73"/>
      <c r="H143" s="107" t="s">
        <v>4</v>
      </c>
      <c r="I143" s="66"/>
      <c r="J143" s="106" t="s">
        <v>3</v>
      </c>
      <c r="K143" s="73"/>
      <c r="L143" s="108" t="s">
        <v>4</v>
      </c>
      <c r="M143" s="76"/>
      <c r="N143" s="143">
        <f>IF(TIME(I143,K143,0)&lt;TIME(E143,G143,0),TIME(I143,G143,0)+1-TIME(E143,,0),TIME(I143,K143,0)-TIME(E143,G143,0))</f>
        <v>0</v>
      </c>
      <c r="O143" s="108" t="s">
        <v>6</v>
      </c>
      <c r="P143" s="144">
        <f>MINUTE(MOD(N143,60))</f>
        <v>0</v>
      </c>
      <c r="Q143" s="106" t="s">
        <v>4</v>
      </c>
      <c r="R143" s="78"/>
      <c r="S143" s="105" t="s">
        <v>7</v>
      </c>
      <c r="T143" s="81"/>
      <c r="U143" s="109" t="s">
        <v>7</v>
      </c>
      <c r="V143" s="83"/>
      <c r="W143" s="110" t="s">
        <v>7</v>
      </c>
      <c r="X143" s="88">
        <f>IFERROR(IF(M143="",(HOUR(N143)+MINUTE(N143)/60)*記号!$C$3,(HOUR(N143)+MINUTE(N143)/60)*記号!$C$4),"")</f>
        <v>0</v>
      </c>
      <c r="Y143" s="109" t="s">
        <v>7</v>
      </c>
      <c r="Z143" s="111">
        <f>IF(X143="","",MIN(V143,X143))</f>
        <v>0</v>
      </c>
      <c r="AA143" s="112" t="s">
        <v>7</v>
      </c>
    </row>
    <row r="144" spans="1:28" ht="24.95" customHeight="1" x14ac:dyDescent="0.4">
      <c r="A144" s="113">
        <v>2</v>
      </c>
      <c r="B144" s="71"/>
      <c r="C144" s="114" t="s">
        <v>5</v>
      </c>
      <c r="D144" s="77"/>
      <c r="E144" s="67"/>
      <c r="F144" s="115" t="s">
        <v>3</v>
      </c>
      <c r="G144" s="74"/>
      <c r="H144" s="116" t="s">
        <v>4</v>
      </c>
      <c r="I144" s="67"/>
      <c r="J144" s="115" t="s">
        <v>3</v>
      </c>
      <c r="K144" s="74"/>
      <c r="L144" s="117" t="s">
        <v>4</v>
      </c>
      <c r="M144" s="77"/>
      <c r="N144" s="143">
        <f t="shared" ref="N144:N152" si="18">IF(TIME(I144,K144,0)&lt;TIME(E144,G144,0),TIME(I144,G144,0)+1-TIME(E144,,0),TIME(I144,K144,0)-TIME(E144,G144,0))</f>
        <v>0</v>
      </c>
      <c r="O144" s="114" t="s">
        <v>6</v>
      </c>
      <c r="P144" s="145">
        <f t="shared" ref="P144:P152" si="19">MINUTE(MOD(N144,60))</f>
        <v>0</v>
      </c>
      <c r="Q144" s="106" t="s">
        <v>4</v>
      </c>
      <c r="R144" s="79"/>
      <c r="S144" s="107" t="s">
        <v>7</v>
      </c>
      <c r="T144" s="82"/>
      <c r="U144" s="115" t="s">
        <v>7</v>
      </c>
      <c r="V144" s="84"/>
      <c r="W144" s="118" t="s">
        <v>7</v>
      </c>
      <c r="X144" s="119">
        <f>IFERROR(IF(M144="",(HOUR(N144)+MINUTE(N144)/60)*記号!$C$3,(HOUR(N144)+MINUTE(N144)/60)*記号!$C$4),"")</f>
        <v>0</v>
      </c>
      <c r="Y144" s="120" t="s">
        <v>7</v>
      </c>
      <c r="Z144" s="121">
        <f t="shared" ref="Z144:Z152" si="20">IF(X144="","",MIN(V144,X144))</f>
        <v>0</v>
      </c>
      <c r="AA144" s="122" t="s">
        <v>7</v>
      </c>
    </row>
    <row r="145" spans="1:27" ht="24.95" customHeight="1" x14ac:dyDescent="0.4">
      <c r="A145" s="113">
        <v>3</v>
      </c>
      <c r="B145" s="71"/>
      <c r="C145" s="114" t="s">
        <v>5</v>
      </c>
      <c r="D145" s="87"/>
      <c r="E145" s="67"/>
      <c r="F145" s="115" t="s">
        <v>3</v>
      </c>
      <c r="G145" s="74"/>
      <c r="H145" s="116" t="s">
        <v>4</v>
      </c>
      <c r="I145" s="67"/>
      <c r="J145" s="115" t="s">
        <v>3</v>
      </c>
      <c r="K145" s="74"/>
      <c r="L145" s="114" t="s">
        <v>4</v>
      </c>
      <c r="M145" s="87"/>
      <c r="N145" s="146">
        <f t="shared" si="18"/>
        <v>0</v>
      </c>
      <c r="O145" s="114" t="s">
        <v>6</v>
      </c>
      <c r="P145" s="145">
        <f t="shared" si="19"/>
        <v>0</v>
      </c>
      <c r="Q145" s="115" t="s">
        <v>4</v>
      </c>
      <c r="R145" s="79"/>
      <c r="S145" s="114" t="s">
        <v>7</v>
      </c>
      <c r="T145" s="67"/>
      <c r="U145" s="123" t="s">
        <v>7</v>
      </c>
      <c r="V145" s="84"/>
      <c r="W145" s="118" t="s">
        <v>7</v>
      </c>
      <c r="X145" s="152">
        <f>IFERROR(IF(M145="",(HOUR(N145)+MINUTE(N145)/60)*記号!$C$3,(HOUR(N145)+MINUTE(N145)/60)*記号!$C$4),"")</f>
        <v>0</v>
      </c>
      <c r="Y145" s="123" t="s">
        <v>7</v>
      </c>
      <c r="Z145" s="124">
        <f t="shared" si="20"/>
        <v>0</v>
      </c>
      <c r="AA145" s="125" t="s">
        <v>7</v>
      </c>
    </row>
    <row r="146" spans="1:27" ht="24.95" customHeight="1" x14ac:dyDescent="0.4">
      <c r="A146" s="113">
        <v>4</v>
      </c>
      <c r="B146" s="71"/>
      <c r="C146" s="114" t="s">
        <v>5</v>
      </c>
      <c r="D146" s="87"/>
      <c r="E146" s="67"/>
      <c r="F146" s="115" t="s">
        <v>3</v>
      </c>
      <c r="G146" s="74"/>
      <c r="H146" s="116" t="s">
        <v>4</v>
      </c>
      <c r="I146" s="67"/>
      <c r="J146" s="115" t="s">
        <v>3</v>
      </c>
      <c r="K146" s="73"/>
      <c r="L146" s="108" t="s">
        <v>4</v>
      </c>
      <c r="M146" s="87"/>
      <c r="N146" s="143">
        <f t="shared" si="18"/>
        <v>0</v>
      </c>
      <c r="O146" s="114" t="s">
        <v>6</v>
      </c>
      <c r="P146" s="145">
        <f t="shared" si="19"/>
        <v>0</v>
      </c>
      <c r="Q146" s="115" t="s">
        <v>4</v>
      </c>
      <c r="R146" s="79"/>
      <c r="S146" s="107" t="s">
        <v>7</v>
      </c>
      <c r="T146" s="82"/>
      <c r="U146" s="115" t="s">
        <v>7</v>
      </c>
      <c r="V146" s="84"/>
      <c r="W146" s="118" t="s">
        <v>7</v>
      </c>
      <c r="X146" s="119">
        <f>IFERROR(IF(M146="",(HOUR(N146)+MINUTE(N146)/60)*記号!$C$3,(HOUR(N146)+MINUTE(N146)/60)*記号!$C$4),"")</f>
        <v>0</v>
      </c>
      <c r="Y146" s="120" t="s">
        <v>7</v>
      </c>
      <c r="Z146" s="121">
        <f t="shared" si="20"/>
        <v>0</v>
      </c>
      <c r="AA146" s="122" t="s">
        <v>7</v>
      </c>
    </row>
    <row r="147" spans="1:27" ht="24.95" customHeight="1" x14ac:dyDescent="0.4">
      <c r="A147" s="113">
        <v>5</v>
      </c>
      <c r="B147" s="71"/>
      <c r="C147" s="114" t="s">
        <v>5</v>
      </c>
      <c r="D147" s="77"/>
      <c r="E147" s="67"/>
      <c r="F147" s="115" t="s">
        <v>3</v>
      </c>
      <c r="G147" s="74"/>
      <c r="H147" s="116" t="s">
        <v>4</v>
      </c>
      <c r="I147" s="67"/>
      <c r="J147" s="115" t="s">
        <v>3</v>
      </c>
      <c r="K147" s="74"/>
      <c r="L147" s="114" t="s">
        <v>4</v>
      </c>
      <c r="M147" s="77"/>
      <c r="N147" s="143">
        <f t="shared" si="18"/>
        <v>0</v>
      </c>
      <c r="O147" s="114" t="s">
        <v>6</v>
      </c>
      <c r="P147" s="145">
        <f t="shared" si="19"/>
        <v>0</v>
      </c>
      <c r="Q147" s="115" t="s">
        <v>4</v>
      </c>
      <c r="R147" s="79"/>
      <c r="S147" s="114" t="s">
        <v>7</v>
      </c>
      <c r="T147" s="67"/>
      <c r="U147" s="123" t="s">
        <v>7</v>
      </c>
      <c r="V147" s="84"/>
      <c r="W147" s="118" t="s">
        <v>7</v>
      </c>
      <c r="X147" s="119">
        <f>IFERROR(IF(M147="",(HOUR(N147)+MINUTE(N147)/60)*記号!$C$3,(HOUR(N147)+MINUTE(N147)/60)*記号!$C$4),"")</f>
        <v>0</v>
      </c>
      <c r="Y147" s="123" t="s">
        <v>7</v>
      </c>
      <c r="Z147" s="124">
        <f t="shared" si="20"/>
        <v>0</v>
      </c>
      <c r="AA147" s="125" t="s">
        <v>7</v>
      </c>
    </row>
    <row r="148" spans="1:27" ht="24.95" customHeight="1" x14ac:dyDescent="0.4">
      <c r="A148" s="113">
        <v>6</v>
      </c>
      <c r="B148" s="71"/>
      <c r="C148" s="114" t="s">
        <v>5</v>
      </c>
      <c r="D148" s="77"/>
      <c r="E148" s="67"/>
      <c r="F148" s="115" t="s">
        <v>3</v>
      </c>
      <c r="G148" s="74"/>
      <c r="H148" s="116" t="s">
        <v>4</v>
      </c>
      <c r="I148" s="67"/>
      <c r="J148" s="115" t="s">
        <v>3</v>
      </c>
      <c r="K148" s="74"/>
      <c r="L148" s="114" t="s">
        <v>4</v>
      </c>
      <c r="M148" s="77"/>
      <c r="N148" s="143">
        <f t="shared" si="18"/>
        <v>0</v>
      </c>
      <c r="O148" s="114" t="s">
        <v>6</v>
      </c>
      <c r="P148" s="145">
        <f t="shared" si="19"/>
        <v>0</v>
      </c>
      <c r="Q148" s="115" t="s">
        <v>4</v>
      </c>
      <c r="R148" s="79"/>
      <c r="S148" s="107" t="s">
        <v>7</v>
      </c>
      <c r="T148" s="82"/>
      <c r="U148" s="115" t="s">
        <v>7</v>
      </c>
      <c r="V148" s="84"/>
      <c r="W148" s="118" t="s">
        <v>7</v>
      </c>
      <c r="X148" s="119">
        <f>IFERROR(IF(M148="",(HOUR(N148)+MINUTE(N148)/60)*記号!$C$3,(HOUR(N148)+MINUTE(N148)/60)*記号!$C$4),"")</f>
        <v>0</v>
      </c>
      <c r="Y148" s="120" t="s">
        <v>7</v>
      </c>
      <c r="Z148" s="121">
        <f t="shared" si="20"/>
        <v>0</v>
      </c>
      <c r="AA148" s="122" t="s">
        <v>7</v>
      </c>
    </row>
    <row r="149" spans="1:27" ht="24.95" customHeight="1" x14ac:dyDescent="0.4">
      <c r="A149" s="113">
        <v>7</v>
      </c>
      <c r="B149" s="71"/>
      <c r="C149" s="114" t="s">
        <v>5</v>
      </c>
      <c r="D149" s="77"/>
      <c r="E149" s="67"/>
      <c r="F149" s="115" t="s">
        <v>3</v>
      </c>
      <c r="G149" s="74"/>
      <c r="H149" s="116" t="s">
        <v>4</v>
      </c>
      <c r="I149" s="67"/>
      <c r="J149" s="115" t="s">
        <v>3</v>
      </c>
      <c r="K149" s="74"/>
      <c r="L149" s="114" t="s">
        <v>4</v>
      </c>
      <c r="M149" s="77"/>
      <c r="N149" s="143">
        <f t="shared" si="18"/>
        <v>0</v>
      </c>
      <c r="O149" s="114" t="s">
        <v>6</v>
      </c>
      <c r="P149" s="145">
        <f t="shared" si="19"/>
        <v>0</v>
      </c>
      <c r="Q149" s="115" t="s">
        <v>4</v>
      </c>
      <c r="R149" s="79"/>
      <c r="S149" s="114" t="s">
        <v>7</v>
      </c>
      <c r="T149" s="67"/>
      <c r="U149" s="123" t="s">
        <v>7</v>
      </c>
      <c r="V149" s="84"/>
      <c r="W149" s="118" t="s">
        <v>7</v>
      </c>
      <c r="X149" s="119">
        <f>IFERROR(IF(M149="",(HOUR(N149)+MINUTE(N149)/60)*記号!$C$3,(HOUR(N149)+MINUTE(N149)/60)*記号!$C$4),"")</f>
        <v>0</v>
      </c>
      <c r="Y149" s="123" t="s">
        <v>7</v>
      </c>
      <c r="Z149" s="124">
        <f t="shared" si="20"/>
        <v>0</v>
      </c>
      <c r="AA149" s="125" t="s">
        <v>7</v>
      </c>
    </row>
    <row r="150" spans="1:27" ht="24.95" customHeight="1" x14ac:dyDescent="0.4">
      <c r="A150" s="113">
        <v>8</v>
      </c>
      <c r="B150" s="71"/>
      <c r="C150" s="114" t="s">
        <v>5</v>
      </c>
      <c r="D150" s="77"/>
      <c r="E150" s="68"/>
      <c r="F150" s="115" t="s">
        <v>3</v>
      </c>
      <c r="G150" s="74"/>
      <c r="H150" s="116" t="s">
        <v>4</v>
      </c>
      <c r="I150" s="67"/>
      <c r="J150" s="115" t="s">
        <v>3</v>
      </c>
      <c r="K150" s="74"/>
      <c r="L150" s="114" t="s">
        <v>4</v>
      </c>
      <c r="M150" s="77"/>
      <c r="N150" s="143">
        <f t="shared" si="18"/>
        <v>0</v>
      </c>
      <c r="O150" s="114" t="s">
        <v>6</v>
      </c>
      <c r="P150" s="145">
        <f t="shared" si="19"/>
        <v>0</v>
      </c>
      <c r="Q150" s="115" t="s">
        <v>4</v>
      </c>
      <c r="R150" s="79"/>
      <c r="S150" s="107" t="s">
        <v>7</v>
      </c>
      <c r="T150" s="82"/>
      <c r="U150" s="115" t="s">
        <v>7</v>
      </c>
      <c r="V150" s="84"/>
      <c r="W150" s="118" t="s">
        <v>7</v>
      </c>
      <c r="X150" s="119">
        <f>IFERROR(IF(M150="",(HOUR(N150)+MINUTE(N150)/60)*記号!$C$3,(HOUR(N150)+MINUTE(N150)/60)*記号!$C$4),"")</f>
        <v>0</v>
      </c>
      <c r="Y150" s="120" t="s">
        <v>7</v>
      </c>
      <c r="Z150" s="121">
        <f t="shared" si="20"/>
        <v>0</v>
      </c>
      <c r="AA150" s="122" t="s">
        <v>7</v>
      </c>
    </row>
    <row r="151" spans="1:27" ht="24.95" customHeight="1" x14ac:dyDescent="0.4">
      <c r="A151" s="113">
        <v>9</v>
      </c>
      <c r="B151" s="71"/>
      <c r="C151" s="114" t="s">
        <v>5</v>
      </c>
      <c r="D151" s="77"/>
      <c r="E151" s="67"/>
      <c r="F151" s="115" t="s">
        <v>3</v>
      </c>
      <c r="G151" s="74"/>
      <c r="H151" s="116" t="s">
        <v>4</v>
      </c>
      <c r="I151" s="67"/>
      <c r="J151" s="115" t="s">
        <v>3</v>
      </c>
      <c r="K151" s="74"/>
      <c r="L151" s="114" t="s">
        <v>4</v>
      </c>
      <c r="M151" s="77"/>
      <c r="N151" s="143">
        <f t="shared" si="18"/>
        <v>0</v>
      </c>
      <c r="O151" s="114" t="s">
        <v>6</v>
      </c>
      <c r="P151" s="145">
        <f t="shared" si="19"/>
        <v>0</v>
      </c>
      <c r="Q151" s="115" t="s">
        <v>4</v>
      </c>
      <c r="R151" s="79"/>
      <c r="S151" s="114" t="s">
        <v>7</v>
      </c>
      <c r="T151" s="67"/>
      <c r="U151" s="123" t="s">
        <v>7</v>
      </c>
      <c r="V151" s="84"/>
      <c r="W151" s="118" t="s">
        <v>7</v>
      </c>
      <c r="X151" s="119">
        <f>IFERROR(IF(M151="",(HOUR(N151)+MINUTE(N151)/60)*記号!$C$3,(HOUR(N151)+MINUTE(N151)/60)*記号!$C$4),"")</f>
        <v>0</v>
      </c>
      <c r="Y151" s="123" t="s">
        <v>7</v>
      </c>
      <c r="Z151" s="124">
        <f t="shared" si="20"/>
        <v>0</v>
      </c>
      <c r="AA151" s="125" t="s">
        <v>7</v>
      </c>
    </row>
    <row r="152" spans="1:27" ht="24.95" customHeight="1" thickBot="1" x14ac:dyDescent="0.45">
      <c r="A152" s="126">
        <v>10</v>
      </c>
      <c r="B152" s="72"/>
      <c r="C152" s="127" t="s">
        <v>5</v>
      </c>
      <c r="D152" s="86"/>
      <c r="E152" s="69"/>
      <c r="F152" s="128" t="s">
        <v>3</v>
      </c>
      <c r="G152" s="75"/>
      <c r="H152" s="127" t="s">
        <v>4</v>
      </c>
      <c r="I152" s="69"/>
      <c r="J152" s="129" t="s">
        <v>3</v>
      </c>
      <c r="K152" s="75"/>
      <c r="L152" s="127" t="s">
        <v>4</v>
      </c>
      <c r="M152" s="77"/>
      <c r="N152" s="147">
        <f t="shared" si="18"/>
        <v>0</v>
      </c>
      <c r="O152" s="130" t="s">
        <v>6</v>
      </c>
      <c r="P152" s="148">
        <f t="shared" si="19"/>
        <v>0</v>
      </c>
      <c r="Q152" s="128" t="s">
        <v>4</v>
      </c>
      <c r="R152" s="80"/>
      <c r="S152" s="127" t="s">
        <v>7</v>
      </c>
      <c r="T152" s="69"/>
      <c r="U152" s="131" t="s">
        <v>7</v>
      </c>
      <c r="V152" s="85"/>
      <c r="W152" s="130" t="s">
        <v>7</v>
      </c>
      <c r="X152" s="132">
        <f>IFERROR(IF(M152="",(HOUR(N152)+MINUTE(N152)/60)*記号!$C$3,(HOUR(N152)+MINUTE(N152)/60)*記号!$C$4),"")</f>
        <v>0</v>
      </c>
      <c r="Y152" s="131" t="s">
        <v>7</v>
      </c>
      <c r="Z152" s="133">
        <f t="shared" si="20"/>
        <v>0</v>
      </c>
      <c r="AA152" s="134" t="s">
        <v>7</v>
      </c>
    </row>
    <row r="153" spans="1:27" s="177" customFormat="1" ht="6.75" customHeight="1" thickBot="1" x14ac:dyDescent="0.45">
      <c r="A153" s="165"/>
      <c r="B153" s="166"/>
      <c r="C153" s="166"/>
      <c r="D153" s="165"/>
      <c r="E153" s="166"/>
      <c r="F153" s="167"/>
      <c r="G153" s="167"/>
      <c r="H153" s="167"/>
      <c r="I153" s="175"/>
      <c r="J153" s="175"/>
      <c r="K153" s="167"/>
      <c r="L153" s="167"/>
      <c r="M153" s="165"/>
      <c r="N153" s="168"/>
      <c r="O153" s="169"/>
      <c r="P153" s="170"/>
      <c r="Q153" s="169"/>
      <c r="R153" s="171"/>
      <c r="S153" s="166"/>
      <c r="T153" s="166"/>
      <c r="U153" s="166"/>
      <c r="V153" s="172"/>
      <c r="W153" s="167"/>
      <c r="X153" s="173"/>
      <c r="Y153" s="174"/>
      <c r="Z153" s="176"/>
      <c r="AA153" s="174"/>
    </row>
    <row r="154" spans="1:27" ht="26.25" customHeight="1" thickBot="1" x14ac:dyDescent="0.45">
      <c r="A154" s="101"/>
      <c r="I154" s="254" t="s">
        <v>27</v>
      </c>
      <c r="J154" s="254"/>
      <c r="K154" s="254"/>
      <c r="L154" s="255"/>
      <c r="M154" s="135"/>
      <c r="N154" s="149">
        <f>SUMIF($M143:$M152,"",$N143:$N152)</f>
        <v>0</v>
      </c>
      <c r="O154" s="150"/>
      <c r="P154" s="151"/>
      <c r="Q154" s="136"/>
      <c r="R154" s="178"/>
      <c r="W154" s="140" t="s">
        <v>43</v>
      </c>
      <c r="X154" s="153">
        <f>IF(R155=0,SUMIF($M143:$M152,"",$X143:$X152),SUMIF($M143:$M152,"",$X143:$X152)-R155/60*記号!$C$3)</f>
        <v>0</v>
      </c>
      <c r="Y154" s="109" t="s">
        <v>7</v>
      </c>
      <c r="Z154" s="111">
        <f>MIN(X154,SUMIF(M143:M152,"",V143:V152))</f>
        <v>0</v>
      </c>
      <c r="AA154" s="112" t="s">
        <v>7</v>
      </c>
    </row>
    <row r="155" spans="1:27" ht="26.45" customHeight="1" thickBot="1" x14ac:dyDescent="0.45">
      <c r="A155" s="101"/>
      <c r="I155" s="254" t="s">
        <v>28</v>
      </c>
      <c r="J155" s="254"/>
      <c r="K155" s="254"/>
      <c r="L155" s="255"/>
      <c r="M155" s="135"/>
      <c r="N155" s="149">
        <f>SUMIF($M144:$M154,"〇",$N144:$N154)</f>
        <v>0</v>
      </c>
      <c r="O155" s="150"/>
      <c r="P155" s="151"/>
      <c r="Q155" s="136"/>
      <c r="R155" s="213">
        <f>MINUTE(MOD(SUM(N154:N155),60))</f>
        <v>0</v>
      </c>
      <c r="W155" s="140" t="s">
        <v>44</v>
      </c>
      <c r="X155" s="154">
        <f>SUMIF($M143:$M152,"〇",$X143:$X152)</f>
        <v>0</v>
      </c>
      <c r="Y155" s="155" t="s">
        <v>7</v>
      </c>
      <c r="Z155" s="156">
        <f>MIN(X155,SUMIF(M143:M152,"〇",V143:V152))</f>
        <v>0</v>
      </c>
      <c r="AA155" s="157" t="s">
        <v>7</v>
      </c>
    </row>
    <row r="156" spans="1:27" ht="26.45" customHeight="1" thickTop="1" thickBot="1" x14ac:dyDescent="0.45">
      <c r="A156" s="101"/>
      <c r="K156" s="254" t="s">
        <v>29</v>
      </c>
      <c r="L156" s="255"/>
      <c r="M156" s="162">
        <f>+D140</f>
        <v>0</v>
      </c>
      <c r="N156" s="163" t="s">
        <v>38</v>
      </c>
      <c r="O156" s="187">
        <f>SUM($N143:$N152)</f>
        <v>0</v>
      </c>
      <c r="P156" s="163" t="s">
        <v>16</v>
      </c>
      <c r="Q156" s="164"/>
      <c r="R156" s="137" t="s">
        <v>26</v>
      </c>
      <c r="W156" s="140" t="s">
        <v>45</v>
      </c>
      <c r="X156" s="158">
        <f>+X154+X155</f>
        <v>0</v>
      </c>
      <c r="Y156" s="159" t="s">
        <v>7</v>
      </c>
      <c r="Z156" s="160">
        <f>+Z154+Z155</f>
        <v>0</v>
      </c>
      <c r="AA156" s="161" t="s">
        <v>7</v>
      </c>
    </row>
    <row r="157" spans="1:27" ht="16.5" customHeight="1" thickTop="1" x14ac:dyDescent="0.4">
      <c r="A157" s="101"/>
      <c r="K157" s="139"/>
      <c r="L157" s="139"/>
      <c r="M157" s="181"/>
      <c r="N157" s="181"/>
      <c r="O157" s="181"/>
      <c r="Q157" s="181"/>
      <c r="R157" s="137"/>
      <c r="W157" s="140"/>
      <c r="X157" s="182"/>
      <c r="Y157" s="138"/>
      <c r="Z157" s="182"/>
      <c r="AA157" s="138"/>
    </row>
    <row r="158" spans="1:27" ht="23.45" customHeight="1" x14ac:dyDescent="0.4">
      <c r="A158" s="101"/>
      <c r="M158" s="138"/>
      <c r="N158" s="138"/>
      <c r="O158" s="138"/>
      <c r="P158" s="138"/>
      <c r="Q158" s="138"/>
      <c r="V158" s="138"/>
      <c r="W158" s="138"/>
    </row>
    <row r="159" spans="1:27" ht="30" customHeight="1" thickBot="1" x14ac:dyDescent="0.45">
      <c r="A159" s="99" t="s">
        <v>18</v>
      </c>
      <c r="B159" s="65"/>
      <c r="C159" s="100" t="s">
        <v>19</v>
      </c>
      <c r="D159" s="65"/>
      <c r="E159" s="101" t="s">
        <v>20</v>
      </c>
      <c r="K159" s="102"/>
      <c r="L159" s="97"/>
      <c r="M159" s="97"/>
      <c r="N159" s="97"/>
      <c r="O159" s="97"/>
      <c r="P159" s="97"/>
      <c r="Q159" s="93"/>
      <c r="R159" s="214" t="s">
        <v>12</v>
      </c>
      <c r="S159" s="215"/>
      <c r="T159" s="215"/>
      <c r="U159" s="216"/>
      <c r="V159" s="103"/>
      <c r="W159" s="103"/>
    </row>
    <row r="160" spans="1:27" ht="20.25" customHeight="1" x14ac:dyDescent="0.4">
      <c r="B160" s="241" t="s">
        <v>0</v>
      </c>
      <c r="C160" s="242"/>
      <c r="D160" s="245" t="s">
        <v>8</v>
      </c>
      <c r="E160" s="217" t="s">
        <v>15</v>
      </c>
      <c r="F160" s="217"/>
      <c r="G160" s="217"/>
      <c r="H160" s="217"/>
      <c r="I160" s="217"/>
      <c r="J160" s="217"/>
      <c r="K160" s="217"/>
      <c r="L160" s="217"/>
      <c r="M160" s="217" t="s">
        <v>9</v>
      </c>
      <c r="N160" s="247" t="s">
        <v>21</v>
      </c>
      <c r="O160" s="248"/>
      <c r="P160" s="248"/>
      <c r="Q160" s="242"/>
      <c r="R160" s="221" t="s">
        <v>13</v>
      </c>
      <c r="S160" s="222"/>
      <c r="T160" s="217" t="s">
        <v>14</v>
      </c>
      <c r="U160" s="218"/>
      <c r="V160" s="221" t="s">
        <v>22</v>
      </c>
      <c r="W160" s="222"/>
      <c r="X160" s="230" t="s">
        <v>23</v>
      </c>
      <c r="Y160" s="230"/>
      <c r="Z160" s="232" t="s">
        <v>34</v>
      </c>
      <c r="AA160" s="233"/>
    </row>
    <row r="161" spans="1:27" ht="20.25" customHeight="1" thickBot="1" x14ac:dyDescent="0.45">
      <c r="B161" s="243"/>
      <c r="C161" s="244"/>
      <c r="D161" s="253"/>
      <c r="E161" s="236" t="s">
        <v>1</v>
      </c>
      <c r="F161" s="236"/>
      <c r="G161" s="236"/>
      <c r="H161" s="236"/>
      <c r="I161" s="236" t="s">
        <v>2</v>
      </c>
      <c r="J161" s="236"/>
      <c r="K161" s="236"/>
      <c r="L161" s="236"/>
      <c r="M161" s="236"/>
      <c r="N161" s="249"/>
      <c r="O161" s="250"/>
      <c r="P161" s="250"/>
      <c r="Q161" s="251"/>
      <c r="R161" s="223"/>
      <c r="S161" s="224"/>
      <c r="T161" s="219"/>
      <c r="U161" s="220"/>
      <c r="V161" s="223"/>
      <c r="W161" s="224"/>
      <c r="X161" s="231"/>
      <c r="Y161" s="231"/>
      <c r="Z161" s="234"/>
      <c r="AA161" s="235"/>
    </row>
    <row r="162" spans="1:27" ht="24.95" customHeight="1" x14ac:dyDescent="0.4">
      <c r="A162" s="104">
        <v>1</v>
      </c>
      <c r="B162" s="70"/>
      <c r="C162" s="105" t="s">
        <v>5</v>
      </c>
      <c r="D162" s="76"/>
      <c r="E162" s="66"/>
      <c r="F162" s="106" t="s">
        <v>3</v>
      </c>
      <c r="G162" s="73"/>
      <c r="H162" s="107" t="s">
        <v>4</v>
      </c>
      <c r="I162" s="66"/>
      <c r="J162" s="106" t="s">
        <v>3</v>
      </c>
      <c r="K162" s="73"/>
      <c r="L162" s="108" t="s">
        <v>4</v>
      </c>
      <c r="M162" s="76"/>
      <c r="N162" s="143">
        <f>IF(TIME(I162,K162,0)&lt;TIME(E162,G162,0),TIME(I162,G162,0)+1-TIME(E162,,0),TIME(I162,K162,0)-TIME(E162,G162,0))</f>
        <v>0</v>
      </c>
      <c r="O162" s="108" t="s">
        <v>6</v>
      </c>
      <c r="P162" s="144">
        <f>MINUTE(MOD(N162,60))</f>
        <v>0</v>
      </c>
      <c r="Q162" s="106" t="s">
        <v>4</v>
      </c>
      <c r="R162" s="78"/>
      <c r="S162" s="105" t="s">
        <v>7</v>
      </c>
      <c r="T162" s="81"/>
      <c r="U162" s="109" t="s">
        <v>7</v>
      </c>
      <c r="V162" s="83"/>
      <c r="W162" s="110" t="s">
        <v>7</v>
      </c>
      <c r="X162" s="88">
        <f>IFERROR(IF(M162="",(HOUR(N162)+MINUTE(N162)/60)*記号!$C$3,(HOUR(N162)+MINUTE(N162)/60)*記号!$C$4),"")</f>
        <v>0</v>
      </c>
      <c r="Y162" s="109" t="s">
        <v>7</v>
      </c>
      <c r="Z162" s="111">
        <f>IF(X162="","",MIN(V162,X162))</f>
        <v>0</v>
      </c>
      <c r="AA162" s="112" t="s">
        <v>7</v>
      </c>
    </row>
    <row r="163" spans="1:27" ht="24.95" customHeight="1" x14ac:dyDescent="0.4">
      <c r="A163" s="113">
        <v>2</v>
      </c>
      <c r="B163" s="71"/>
      <c r="C163" s="114" t="s">
        <v>5</v>
      </c>
      <c r="D163" s="77"/>
      <c r="E163" s="67"/>
      <c r="F163" s="115" t="s">
        <v>3</v>
      </c>
      <c r="G163" s="74"/>
      <c r="H163" s="116" t="s">
        <v>4</v>
      </c>
      <c r="I163" s="67"/>
      <c r="J163" s="115" t="s">
        <v>3</v>
      </c>
      <c r="K163" s="74"/>
      <c r="L163" s="117" t="s">
        <v>4</v>
      </c>
      <c r="M163" s="77"/>
      <c r="N163" s="143">
        <f t="shared" ref="N163:N171" si="21">IF(TIME(I163,K163,0)&lt;TIME(E163,G163,0),TIME(I163,G163,0)+1-TIME(E163,,0),TIME(I163,K163,0)-TIME(E163,G163,0))</f>
        <v>0</v>
      </c>
      <c r="O163" s="114" t="s">
        <v>6</v>
      </c>
      <c r="P163" s="145">
        <f t="shared" ref="P163:P171" si="22">MINUTE(MOD(N163,60))</f>
        <v>0</v>
      </c>
      <c r="Q163" s="106" t="s">
        <v>4</v>
      </c>
      <c r="R163" s="79"/>
      <c r="S163" s="107" t="s">
        <v>7</v>
      </c>
      <c r="T163" s="82"/>
      <c r="U163" s="115" t="s">
        <v>7</v>
      </c>
      <c r="V163" s="84"/>
      <c r="W163" s="118" t="s">
        <v>7</v>
      </c>
      <c r="X163" s="119">
        <f>IFERROR(IF(M163="",(HOUR(N163)+MINUTE(N163)/60)*記号!$C$3,(HOUR(N163)+MINUTE(N163)/60)*記号!$C$4),"")</f>
        <v>0</v>
      </c>
      <c r="Y163" s="120" t="s">
        <v>7</v>
      </c>
      <c r="Z163" s="121">
        <f t="shared" ref="Z163:Z171" si="23">IF(X163="","",MIN(V163,X163))</f>
        <v>0</v>
      </c>
      <c r="AA163" s="122" t="s">
        <v>7</v>
      </c>
    </row>
    <row r="164" spans="1:27" ht="24.95" customHeight="1" x14ac:dyDescent="0.4">
      <c r="A164" s="113">
        <v>3</v>
      </c>
      <c r="B164" s="71"/>
      <c r="C164" s="114" t="s">
        <v>5</v>
      </c>
      <c r="D164" s="87"/>
      <c r="E164" s="67"/>
      <c r="F164" s="115" t="s">
        <v>3</v>
      </c>
      <c r="G164" s="74"/>
      <c r="H164" s="116" t="s">
        <v>4</v>
      </c>
      <c r="I164" s="67"/>
      <c r="J164" s="115" t="s">
        <v>3</v>
      </c>
      <c r="K164" s="74"/>
      <c r="L164" s="114" t="s">
        <v>4</v>
      </c>
      <c r="M164" s="87"/>
      <c r="N164" s="146">
        <f t="shared" si="21"/>
        <v>0</v>
      </c>
      <c r="O164" s="114" t="s">
        <v>6</v>
      </c>
      <c r="P164" s="145">
        <f t="shared" si="22"/>
        <v>0</v>
      </c>
      <c r="Q164" s="115" t="s">
        <v>4</v>
      </c>
      <c r="R164" s="79"/>
      <c r="S164" s="114" t="s">
        <v>7</v>
      </c>
      <c r="T164" s="67"/>
      <c r="U164" s="123" t="s">
        <v>7</v>
      </c>
      <c r="V164" s="84"/>
      <c r="W164" s="118" t="s">
        <v>7</v>
      </c>
      <c r="X164" s="119">
        <f>IFERROR(IF(M164="",(HOUR(N164)+MINUTE(N164)/60)*記号!$C$3,(HOUR(N164)+MINUTE(N164)/60)*記号!$C$4),"")</f>
        <v>0</v>
      </c>
      <c r="Y164" s="123" t="s">
        <v>7</v>
      </c>
      <c r="Z164" s="124">
        <f t="shared" si="23"/>
        <v>0</v>
      </c>
      <c r="AA164" s="125" t="s">
        <v>7</v>
      </c>
    </row>
    <row r="165" spans="1:27" ht="24.95" customHeight="1" x14ac:dyDescent="0.4">
      <c r="A165" s="113">
        <v>4</v>
      </c>
      <c r="B165" s="71"/>
      <c r="C165" s="114" t="s">
        <v>5</v>
      </c>
      <c r="D165" s="87"/>
      <c r="E165" s="67"/>
      <c r="F165" s="115" t="s">
        <v>3</v>
      </c>
      <c r="G165" s="74"/>
      <c r="H165" s="116" t="s">
        <v>4</v>
      </c>
      <c r="I165" s="67"/>
      <c r="J165" s="115" t="s">
        <v>3</v>
      </c>
      <c r="K165" s="73"/>
      <c r="L165" s="108" t="s">
        <v>4</v>
      </c>
      <c r="M165" s="87"/>
      <c r="N165" s="143">
        <f t="shared" si="21"/>
        <v>0</v>
      </c>
      <c r="O165" s="114" t="s">
        <v>6</v>
      </c>
      <c r="P165" s="145">
        <f t="shared" si="22"/>
        <v>0</v>
      </c>
      <c r="Q165" s="115" t="s">
        <v>4</v>
      </c>
      <c r="R165" s="79"/>
      <c r="S165" s="107" t="s">
        <v>7</v>
      </c>
      <c r="T165" s="82"/>
      <c r="U165" s="115" t="s">
        <v>7</v>
      </c>
      <c r="V165" s="84"/>
      <c r="W165" s="118" t="s">
        <v>7</v>
      </c>
      <c r="X165" s="119">
        <f>IFERROR(IF(M165="",(HOUR(N165)+MINUTE(N165)/60)*記号!$C$3,(HOUR(N165)+MINUTE(N165)/60)*記号!$C$4),"")</f>
        <v>0</v>
      </c>
      <c r="Y165" s="120" t="s">
        <v>7</v>
      </c>
      <c r="Z165" s="121">
        <f t="shared" si="23"/>
        <v>0</v>
      </c>
      <c r="AA165" s="122" t="s">
        <v>7</v>
      </c>
    </row>
    <row r="166" spans="1:27" ht="24.95" customHeight="1" x14ac:dyDescent="0.4">
      <c r="A166" s="113">
        <v>5</v>
      </c>
      <c r="B166" s="71"/>
      <c r="C166" s="114" t="s">
        <v>5</v>
      </c>
      <c r="D166" s="77"/>
      <c r="E166" s="67"/>
      <c r="F166" s="115" t="s">
        <v>3</v>
      </c>
      <c r="G166" s="74"/>
      <c r="H166" s="116" t="s">
        <v>4</v>
      </c>
      <c r="I166" s="67"/>
      <c r="J166" s="115" t="s">
        <v>3</v>
      </c>
      <c r="K166" s="74"/>
      <c r="L166" s="114" t="s">
        <v>4</v>
      </c>
      <c r="M166" s="77"/>
      <c r="N166" s="143">
        <f t="shared" si="21"/>
        <v>0</v>
      </c>
      <c r="O166" s="114" t="s">
        <v>6</v>
      </c>
      <c r="P166" s="145">
        <f t="shared" si="22"/>
        <v>0</v>
      </c>
      <c r="Q166" s="115" t="s">
        <v>4</v>
      </c>
      <c r="R166" s="79"/>
      <c r="S166" s="114" t="s">
        <v>7</v>
      </c>
      <c r="T166" s="67"/>
      <c r="U166" s="123" t="s">
        <v>7</v>
      </c>
      <c r="V166" s="84"/>
      <c r="W166" s="118" t="s">
        <v>7</v>
      </c>
      <c r="X166" s="119">
        <f>IFERROR(IF(M166="",(HOUR(N166)+MINUTE(N166)/60)*記号!$C$3,(HOUR(N166)+MINUTE(N166)/60)*記号!$C$4),"")</f>
        <v>0</v>
      </c>
      <c r="Y166" s="123" t="s">
        <v>7</v>
      </c>
      <c r="Z166" s="124">
        <f t="shared" si="23"/>
        <v>0</v>
      </c>
      <c r="AA166" s="125" t="s">
        <v>7</v>
      </c>
    </row>
    <row r="167" spans="1:27" ht="24.95" customHeight="1" x14ac:dyDescent="0.4">
      <c r="A167" s="113">
        <v>6</v>
      </c>
      <c r="B167" s="71"/>
      <c r="C167" s="114" t="s">
        <v>5</v>
      </c>
      <c r="D167" s="77"/>
      <c r="E167" s="67"/>
      <c r="F167" s="115" t="s">
        <v>3</v>
      </c>
      <c r="G167" s="74"/>
      <c r="H167" s="116" t="s">
        <v>4</v>
      </c>
      <c r="I167" s="67"/>
      <c r="J167" s="115" t="s">
        <v>3</v>
      </c>
      <c r="K167" s="74"/>
      <c r="L167" s="114" t="s">
        <v>4</v>
      </c>
      <c r="M167" s="77"/>
      <c r="N167" s="143">
        <f t="shared" si="21"/>
        <v>0</v>
      </c>
      <c r="O167" s="114" t="s">
        <v>6</v>
      </c>
      <c r="P167" s="145">
        <f t="shared" si="22"/>
        <v>0</v>
      </c>
      <c r="Q167" s="115" t="s">
        <v>4</v>
      </c>
      <c r="R167" s="79"/>
      <c r="S167" s="107" t="s">
        <v>7</v>
      </c>
      <c r="T167" s="82"/>
      <c r="U167" s="115" t="s">
        <v>7</v>
      </c>
      <c r="V167" s="84"/>
      <c r="W167" s="118" t="s">
        <v>7</v>
      </c>
      <c r="X167" s="119">
        <f>IFERROR(IF(M167="",(HOUR(N167)+MINUTE(N167)/60)*記号!$C$3,(HOUR(N167)+MINUTE(N167)/60)*記号!$C$4),"")</f>
        <v>0</v>
      </c>
      <c r="Y167" s="120" t="s">
        <v>7</v>
      </c>
      <c r="Z167" s="121">
        <f t="shared" si="23"/>
        <v>0</v>
      </c>
      <c r="AA167" s="122" t="s">
        <v>7</v>
      </c>
    </row>
    <row r="168" spans="1:27" ht="24.95" customHeight="1" x14ac:dyDescent="0.4">
      <c r="A168" s="113">
        <v>7</v>
      </c>
      <c r="B168" s="71"/>
      <c r="C168" s="114" t="s">
        <v>5</v>
      </c>
      <c r="D168" s="77"/>
      <c r="E168" s="67"/>
      <c r="F168" s="115" t="s">
        <v>3</v>
      </c>
      <c r="G168" s="74"/>
      <c r="H168" s="116" t="s">
        <v>4</v>
      </c>
      <c r="I168" s="67"/>
      <c r="J168" s="115" t="s">
        <v>3</v>
      </c>
      <c r="K168" s="74"/>
      <c r="L168" s="114" t="s">
        <v>4</v>
      </c>
      <c r="M168" s="77"/>
      <c r="N168" s="143">
        <f t="shared" si="21"/>
        <v>0</v>
      </c>
      <c r="O168" s="114" t="s">
        <v>6</v>
      </c>
      <c r="P168" s="145">
        <f t="shared" si="22"/>
        <v>0</v>
      </c>
      <c r="Q168" s="115" t="s">
        <v>4</v>
      </c>
      <c r="R168" s="79"/>
      <c r="S168" s="114" t="s">
        <v>7</v>
      </c>
      <c r="T168" s="67"/>
      <c r="U168" s="123" t="s">
        <v>7</v>
      </c>
      <c r="V168" s="84"/>
      <c r="W168" s="118" t="s">
        <v>7</v>
      </c>
      <c r="X168" s="119">
        <f>IFERROR(IF(M168="",(HOUR(N168)+MINUTE(N168)/60)*記号!$C$3,(HOUR(N168)+MINUTE(N168)/60)*記号!$C$4),"")</f>
        <v>0</v>
      </c>
      <c r="Y168" s="123" t="s">
        <v>7</v>
      </c>
      <c r="Z168" s="124">
        <f t="shared" si="23"/>
        <v>0</v>
      </c>
      <c r="AA168" s="125" t="s">
        <v>7</v>
      </c>
    </row>
    <row r="169" spans="1:27" ht="24.95" customHeight="1" x14ac:dyDescent="0.4">
      <c r="A169" s="113">
        <v>8</v>
      </c>
      <c r="B169" s="71"/>
      <c r="C169" s="114" t="s">
        <v>5</v>
      </c>
      <c r="D169" s="77"/>
      <c r="E169" s="68"/>
      <c r="F169" s="115" t="s">
        <v>3</v>
      </c>
      <c r="G169" s="74"/>
      <c r="H169" s="116" t="s">
        <v>4</v>
      </c>
      <c r="I169" s="67"/>
      <c r="J169" s="115" t="s">
        <v>3</v>
      </c>
      <c r="K169" s="74"/>
      <c r="L169" s="114" t="s">
        <v>4</v>
      </c>
      <c r="M169" s="77"/>
      <c r="N169" s="143">
        <f t="shared" si="21"/>
        <v>0</v>
      </c>
      <c r="O169" s="114" t="s">
        <v>6</v>
      </c>
      <c r="P169" s="145">
        <f t="shared" si="22"/>
        <v>0</v>
      </c>
      <c r="Q169" s="115" t="s">
        <v>4</v>
      </c>
      <c r="R169" s="79"/>
      <c r="S169" s="107" t="s">
        <v>7</v>
      </c>
      <c r="T169" s="82"/>
      <c r="U169" s="115" t="s">
        <v>7</v>
      </c>
      <c r="V169" s="84"/>
      <c r="W169" s="118" t="s">
        <v>7</v>
      </c>
      <c r="X169" s="119">
        <f>IFERROR(IF(M169="",(HOUR(N169)+MINUTE(N169)/60)*記号!$C$3,(HOUR(N169)+MINUTE(N169)/60)*記号!$C$4),"")</f>
        <v>0</v>
      </c>
      <c r="Y169" s="120" t="s">
        <v>7</v>
      </c>
      <c r="Z169" s="121">
        <f t="shared" si="23"/>
        <v>0</v>
      </c>
      <c r="AA169" s="122" t="s">
        <v>7</v>
      </c>
    </row>
    <row r="170" spans="1:27" ht="24.95" customHeight="1" x14ac:dyDescent="0.4">
      <c r="A170" s="113">
        <v>9</v>
      </c>
      <c r="B170" s="71"/>
      <c r="C170" s="114" t="s">
        <v>5</v>
      </c>
      <c r="D170" s="77"/>
      <c r="E170" s="67"/>
      <c r="F170" s="115" t="s">
        <v>3</v>
      </c>
      <c r="G170" s="74"/>
      <c r="H170" s="116" t="s">
        <v>4</v>
      </c>
      <c r="I170" s="67"/>
      <c r="J170" s="115" t="s">
        <v>3</v>
      </c>
      <c r="K170" s="74"/>
      <c r="L170" s="114" t="s">
        <v>4</v>
      </c>
      <c r="M170" s="77"/>
      <c r="N170" s="143">
        <f t="shared" si="21"/>
        <v>0</v>
      </c>
      <c r="O170" s="114" t="s">
        <v>6</v>
      </c>
      <c r="P170" s="145">
        <f t="shared" si="22"/>
        <v>0</v>
      </c>
      <c r="Q170" s="115" t="s">
        <v>4</v>
      </c>
      <c r="R170" s="79"/>
      <c r="S170" s="114" t="s">
        <v>7</v>
      </c>
      <c r="T170" s="67"/>
      <c r="U170" s="123" t="s">
        <v>7</v>
      </c>
      <c r="V170" s="84"/>
      <c r="W170" s="118" t="s">
        <v>7</v>
      </c>
      <c r="X170" s="119">
        <f>IFERROR(IF(M170="",(HOUR(N170)+MINUTE(N170)/60)*記号!$C$3,(HOUR(N170)+MINUTE(N170)/60)*記号!$C$4),"")</f>
        <v>0</v>
      </c>
      <c r="Y170" s="123" t="s">
        <v>7</v>
      </c>
      <c r="Z170" s="124">
        <f t="shared" si="23"/>
        <v>0</v>
      </c>
      <c r="AA170" s="125" t="s">
        <v>7</v>
      </c>
    </row>
    <row r="171" spans="1:27" ht="20.25" thickBot="1" x14ac:dyDescent="0.45">
      <c r="A171" s="126">
        <v>10</v>
      </c>
      <c r="B171" s="72"/>
      <c r="C171" s="127" t="s">
        <v>5</v>
      </c>
      <c r="D171" s="86"/>
      <c r="E171" s="69"/>
      <c r="F171" s="128" t="s">
        <v>3</v>
      </c>
      <c r="G171" s="75"/>
      <c r="H171" s="127" t="s">
        <v>4</v>
      </c>
      <c r="I171" s="69"/>
      <c r="J171" s="129" t="s">
        <v>3</v>
      </c>
      <c r="K171" s="75"/>
      <c r="L171" s="127" t="s">
        <v>4</v>
      </c>
      <c r="M171" s="86"/>
      <c r="N171" s="147">
        <f t="shared" si="21"/>
        <v>0</v>
      </c>
      <c r="O171" s="130" t="s">
        <v>6</v>
      </c>
      <c r="P171" s="148">
        <f t="shared" si="22"/>
        <v>0</v>
      </c>
      <c r="Q171" s="128" t="s">
        <v>4</v>
      </c>
      <c r="R171" s="80"/>
      <c r="S171" s="127" t="s">
        <v>7</v>
      </c>
      <c r="T171" s="69"/>
      <c r="U171" s="131" t="s">
        <v>7</v>
      </c>
      <c r="V171" s="85"/>
      <c r="W171" s="130" t="s">
        <v>7</v>
      </c>
      <c r="X171" s="132">
        <f>IFERROR(IF(M171="",(HOUR(N171)+MINUTE(N171)/60)*記号!$C$3,(HOUR(N171)+MINUTE(N171)/60)*記号!$C$4),"")</f>
        <v>0</v>
      </c>
      <c r="Y171" s="131" t="s">
        <v>7</v>
      </c>
      <c r="Z171" s="133">
        <f t="shared" si="23"/>
        <v>0</v>
      </c>
      <c r="AA171" s="134" t="s">
        <v>7</v>
      </c>
    </row>
    <row r="172" spans="1:27" s="177" customFormat="1" ht="6.75" customHeight="1" thickBot="1" x14ac:dyDescent="0.45">
      <c r="A172" s="165"/>
      <c r="B172" s="166"/>
      <c r="C172" s="166"/>
      <c r="D172" s="165"/>
      <c r="E172" s="166"/>
      <c r="F172" s="167"/>
      <c r="G172" s="167"/>
      <c r="H172" s="167"/>
      <c r="I172" s="175"/>
      <c r="J172" s="175"/>
      <c r="K172" s="167"/>
      <c r="L172" s="167"/>
      <c r="M172" s="165"/>
      <c r="N172" s="168"/>
      <c r="O172" s="169"/>
      <c r="P172" s="170"/>
      <c r="Q172" s="169"/>
      <c r="R172" s="171"/>
      <c r="S172" s="166"/>
      <c r="T172" s="166"/>
      <c r="U172" s="166"/>
      <c r="V172" s="172"/>
      <c r="W172" s="167"/>
      <c r="X172" s="173"/>
      <c r="Y172" s="174"/>
      <c r="Z172" s="176"/>
      <c r="AA172" s="174"/>
    </row>
    <row r="173" spans="1:27" ht="26.25" customHeight="1" thickBot="1" x14ac:dyDescent="0.45">
      <c r="A173" s="101"/>
      <c r="I173" s="254" t="s">
        <v>27</v>
      </c>
      <c r="J173" s="254"/>
      <c r="K173" s="254"/>
      <c r="L173" s="255"/>
      <c r="M173" s="135"/>
      <c r="N173" s="149">
        <f>SUMIF($M162:$M171,"",$N162:$N171)</f>
        <v>0</v>
      </c>
      <c r="O173" s="150"/>
      <c r="P173" s="151"/>
      <c r="Q173" s="136"/>
      <c r="R173" s="178"/>
      <c r="W173" s="140" t="s">
        <v>43</v>
      </c>
      <c r="X173" s="153">
        <f>IF(R174=0,SUMIF($M162:$M171,"",$X162:$X171),SUMIF($M162:$M171,"",$X162:$X171)-R174/60*記号!$C$3)</f>
        <v>0</v>
      </c>
      <c r="Y173" s="109" t="s">
        <v>7</v>
      </c>
      <c r="Z173" s="111">
        <f>MIN(X173,SUMIF(M162:M171,"",V162:V171))</f>
        <v>0</v>
      </c>
      <c r="AA173" s="112" t="s">
        <v>7</v>
      </c>
    </row>
    <row r="174" spans="1:27" ht="26.45" customHeight="1" thickBot="1" x14ac:dyDescent="0.45">
      <c r="A174" s="101"/>
      <c r="I174" s="254" t="s">
        <v>28</v>
      </c>
      <c r="J174" s="254"/>
      <c r="K174" s="254"/>
      <c r="L174" s="255"/>
      <c r="M174" s="135"/>
      <c r="N174" s="149">
        <f>SUMIF($M163:$M173,"〇",$N163:$N173)</f>
        <v>0</v>
      </c>
      <c r="O174" s="150"/>
      <c r="P174" s="151"/>
      <c r="Q174" s="136"/>
      <c r="R174" s="213">
        <f>MINUTE(MOD(SUM(N173:N174),60))</f>
        <v>0</v>
      </c>
      <c r="W174" s="140" t="s">
        <v>44</v>
      </c>
      <c r="X174" s="154">
        <f>SUMIF($M162:$M171,"〇",$X162:$X171)</f>
        <v>0</v>
      </c>
      <c r="Y174" s="155" t="s">
        <v>7</v>
      </c>
      <c r="Z174" s="156">
        <f>MIN(X174,SUMIF(M162:M171,"〇",V162:V171))</f>
        <v>0</v>
      </c>
      <c r="AA174" s="157" t="s">
        <v>7</v>
      </c>
    </row>
    <row r="175" spans="1:27" ht="26.45" customHeight="1" thickTop="1" thickBot="1" x14ac:dyDescent="0.45">
      <c r="A175" s="101"/>
      <c r="K175" s="254" t="s">
        <v>29</v>
      </c>
      <c r="L175" s="255"/>
      <c r="M175" s="162">
        <f>+D159</f>
        <v>0</v>
      </c>
      <c r="N175" s="163" t="s">
        <v>38</v>
      </c>
      <c r="O175" s="187">
        <f>SUM($N162:$N171)</f>
        <v>0</v>
      </c>
      <c r="P175" s="163" t="s">
        <v>16</v>
      </c>
      <c r="Q175" s="164"/>
      <c r="R175" s="137" t="s">
        <v>26</v>
      </c>
      <c r="W175" s="140" t="s">
        <v>45</v>
      </c>
      <c r="X175" s="158">
        <f>+X173+X174</f>
        <v>0</v>
      </c>
      <c r="Y175" s="159" t="s">
        <v>7</v>
      </c>
      <c r="Z175" s="160">
        <f>+Z173+Z174</f>
        <v>0</v>
      </c>
      <c r="AA175" s="161" t="s">
        <v>7</v>
      </c>
    </row>
    <row r="176" spans="1:27" ht="16.5" customHeight="1" thickTop="1" x14ac:dyDescent="0.4">
      <c r="A176" s="101"/>
      <c r="K176" s="139"/>
      <c r="L176" s="139"/>
      <c r="M176" s="181"/>
      <c r="N176" s="181"/>
      <c r="O176" s="181"/>
      <c r="Q176" s="181"/>
      <c r="R176" s="137"/>
      <c r="W176" s="140"/>
      <c r="X176" s="182"/>
      <c r="Y176" s="138"/>
      <c r="Z176" s="182"/>
      <c r="AA176" s="138"/>
    </row>
    <row r="177" spans="1:28" ht="39.950000000000003" customHeight="1" x14ac:dyDescent="0.4">
      <c r="A177" s="89"/>
      <c r="B177" s="89"/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89"/>
      <c r="O177" s="89"/>
      <c r="Q177" s="89"/>
      <c r="R177" s="89"/>
      <c r="S177" s="89"/>
      <c r="T177" s="89"/>
      <c r="U177" s="89"/>
      <c r="V177" s="89"/>
      <c r="W177" s="89"/>
      <c r="X177" s="252" t="s">
        <v>11</v>
      </c>
      <c r="Y177" s="252"/>
      <c r="Z177" s="252"/>
      <c r="AA177" s="252"/>
      <c r="AB177" s="90"/>
    </row>
    <row r="178" spans="1:28" ht="33" x14ac:dyDescent="0.4">
      <c r="A178" s="225" t="s">
        <v>24</v>
      </c>
      <c r="B178" s="225"/>
      <c r="C178" s="225"/>
      <c r="D178" s="225"/>
      <c r="E178" s="225"/>
      <c r="F178" s="225"/>
      <c r="G178" s="225"/>
      <c r="H178" s="225"/>
      <c r="I178" s="225"/>
      <c r="J178" s="225"/>
      <c r="K178" s="225"/>
      <c r="L178" s="225"/>
      <c r="M178" s="225"/>
      <c r="N178" s="225"/>
      <c r="O178" s="225"/>
      <c r="P178" s="225"/>
      <c r="Q178" s="225"/>
      <c r="R178" s="225"/>
      <c r="S178" s="225"/>
      <c r="T178" s="225"/>
      <c r="U178" s="225"/>
      <c r="V178" s="225"/>
      <c r="W178" s="225"/>
      <c r="X178" s="225"/>
      <c r="Y178" s="225"/>
      <c r="Z178" s="225"/>
      <c r="AA178" s="225"/>
      <c r="AB178" s="90"/>
    </row>
    <row r="179" spans="1:28" ht="37.9" customHeight="1" thickBot="1" x14ac:dyDescent="0.55000000000000004">
      <c r="A179" s="226" t="s">
        <v>10</v>
      </c>
      <c r="B179" s="226"/>
      <c r="C179" s="226"/>
      <c r="D179" s="226"/>
      <c r="E179" s="227">
        <f>+$E$3</f>
        <v>0</v>
      </c>
      <c r="F179" s="227"/>
      <c r="G179" s="227"/>
      <c r="H179" s="227"/>
      <c r="I179" s="227"/>
      <c r="J179" s="227"/>
      <c r="K179" s="227"/>
      <c r="L179" s="227"/>
      <c r="M179" s="227"/>
      <c r="N179" s="141"/>
    </row>
    <row r="180" spans="1:28" ht="37.9" customHeight="1" thickTop="1" x14ac:dyDescent="0.5">
      <c r="A180" s="228"/>
      <c r="B180" s="228"/>
      <c r="C180" s="228"/>
      <c r="D180" s="228"/>
      <c r="E180" s="229"/>
      <c r="F180" s="229"/>
      <c r="G180" s="141"/>
      <c r="H180" s="141"/>
      <c r="I180" s="229"/>
      <c r="J180" s="229"/>
      <c r="K180" s="229"/>
      <c r="L180" s="229"/>
      <c r="M180" s="229"/>
      <c r="N180" s="141"/>
    </row>
    <row r="181" spans="1:28" ht="10.15" customHeight="1" x14ac:dyDescent="0.5">
      <c r="A181" s="237"/>
      <c r="B181" s="237"/>
      <c r="C181" s="237"/>
      <c r="D181" s="237"/>
      <c r="E181" s="237"/>
      <c r="F181" s="237"/>
      <c r="G181" s="237"/>
      <c r="H181" s="237"/>
      <c r="I181" s="237"/>
      <c r="J181" s="237"/>
      <c r="K181" s="237"/>
      <c r="L181" s="237"/>
      <c r="M181" s="237"/>
      <c r="N181" s="237"/>
      <c r="X181" s="142"/>
      <c r="Y181" s="142"/>
    </row>
    <row r="182" spans="1:28" ht="24" customHeight="1" x14ac:dyDescent="0.4">
      <c r="A182" s="92"/>
      <c r="B182" s="92"/>
      <c r="C182" s="92"/>
      <c r="D182" s="92"/>
      <c r="E182" s="92"/>
      <c r="F182" s="92"/>
      <c r="G182" s="92"/>
      <c r="H182" s="92"/>
      <c r="I182" s="92"/>
      <c r="Q182" s="93"/>
      <c r="W182" s="94"/>
      <c r="X182" s="238" t="s">
        <v>35</v>
      </c>
      <c r="Y182" s="238"/>
      <c r="Z182" s="238"/>
      <c r="AA182" s="238"/>
    </row>
    <row r="183" spans="1:28" ht="9.75" customHeight="1" x14ac:dyDescent="0.4">
      <c r="A183" s="95"/>
      <c r="B183" s="95"/>
      <c r="C183" s="95"/>
      <c r="D183" s="95"/>
      <c r="E183" s="96"/>
      <c r="F183" s="96"/>
      <c r="G183" s="96"/>
      <c r="H183" s="96"/>
      <c r="I183" s="96"/>
      <c r="J183" s="96"/>
      <c r="K183" s="96"/>
      <c r="L183" s="96"/>
      <c r="M183" s="96"/>
      <c r="O183" s="97"/>
      <c r="P183" s="97"/>
      <c r="Q183" s="93"/>
      <c r="R183" s="98"/>
      <c r="T183" s="240"/>
      <c r="U183" s="240"/>
      <c r="V183" s="94"/>
      <c r="W183" s="94"/>
      <c r="X183" s="238"/>
      <c r="Y183" s="238"/>
      <c r="Z183" s="238"/>
      <c r="AA183" s="238"/>
    </row>
    <row r="184" spans="1:28" ht="30" customHeight="1" thickBot="1" x14ac:dyDescent="0.45">
      <c r="A184" s="99" t="s">
        <v>18</v>
      </c>
      <c r="B184" s="65"/>
      <c r="C184" s="100" t="s">
        <v>19</v>
      </c>
      <c r="D184" s="65"/>
      <c r="E184" s="101" t="s">
        <v>20</v>
      </c>
      <c r="K184" s="102"/>
      <c r="L184" s="97"/>
      <c r="M184" s="97"/>
      <c r="N184" s="97"/>
      <c r="O184" s="97"/>
      <c r="P184" s="97"/>
      <c r="Q184" s="93"/>
      <c r="R184" s="214" t="s">
        <v>12</v>
      </c>
      <c r="S184" s="215"/>
      <c r="T184" s="215"/>
      <c r="U184" s="216"/>
      <c r="V184" s="103"/>
      <c r="W184" s="103"/>
      <c r="X184" s="239"/>
      <c r="Y184" s="239"/>
      <c r="Z184" s="239"/>
      <c r="AA184" s="239"/>
    </row>
    <row r="185" spans="1:28" ht="20.25" customHeight="1" x14ac:dyDescent="0.4">
      <c r="B185" s="241" t="s">
        <v>0</v>
      </c>
      <c r="C185" s="242"/>
      <c r="D185" s="245" t="s">
        <v>8</v>
      </c>
      <c r="E185" s="217" t="s">
        <v>15</v>
      </c>
      <c r="F185" s="217"/>
      <c r="G185" s="217"/>
      <c r="H185" s="217"/>
      <c r="I185" s="217"/>
      <c r="J185" s="217"/>
      <c r="K185" s="217"/>
      <c r="L185" s="217"/>
      <c r="M185" s="217" t="s">
        <v>9</v>
      </c>
      <c r="N185" s="247" t="s">
        <v>21</v>
      </c>
      <c r="O185" s="248"/>
      <c r="P185" s="248"/>
      <c r="Q185" s="242"/>
      <c r="R185" s="221" t="s">
        <v>13</v>
      </c>
      <c r="S185" s="222"/>
      <c r="T185" s="217" t="s">
        <v>14</v>
      </c>
      <c r="U185" s="218"/>
      <c r="V185" s="221" t="s">
        <v>22</v>
      </c>
      <c r="W185" s="222"/>
      <c r="X185" s="230" t="s">
        <v>23</v>
      </c>
      <c r="Y185" s="230"/>
      <c r="Z185" s="232" t="s">
        <v>34</v>
      </c>
      <c r="AA185" s="233"/>
    </row>
    <row r="186" spans="1:28" ht="20.25" customHeight="1" thickBot="1" x14ac:dyDescent="0.45">
      <c r="B186" s="243"/>
      <c r="C186" s="244"/>
      <c r="D186" s="246"/>
      <c r="E186" s="236" t="s">
        <v>1</v>
      </c>
      <c r="F186" s="236"/>
      <c r="G186" s="236"/>
      <c r="H186" s="236"/>
      <c r="I186" s="236" t="s">
        <v>2</v>
      </c>
      <c r="J186" s="236"/>
      <c r="K186" s="236"/>
      <c r="L186" s="236"/>
      <c r="M186" s="236"/>
      <c r="N186" s="249"/>
      <c r="O186" s="250"/>
      <c r="P186" s="250"/>
      <c r="Q186" s="251"/>
      <c r="R186" s="223"/>
      <c r="S186" s="224"/>
      <c r="T186" s="219"/>
      <c r="U186" s="220"/>
      <c r="V186" s="223"/>
      <c r="W186" s="224"/>
      <c r="X186" s="231"/>
      <c r="Y186" s="231"/>
      <c r="Z186" s="234"/>
      <c r="AA186" s="235"/>
    </row>
    <row r="187" spans="1:28" ht="24.95" customHeight="1" x14ac:dyDescent="0.4">
      <c r="A187" s="104">
        <v>1</v>
      </c>
      <c r="B187" s="70"/>
      <c r="C187" s="105" t="s">
        <v>5</v>
      </c>
      <c r="D187" s="76"/>
      <c r="E187" s="66"/>
      <c r="F187" s="106" t="s">
        <v>3</v>
      </c>
      <c r="G187" s="73"/>
      <c r="H187" s="107" t="s">
        <v>4</v>
      </c>
      <c r="I187" s="66"/>
      <c r="J187" s="106" t="s">
        <v>3</v>
      </c>
      <c r="K187" s="73"/>
      <c r="L187" s="108" t="s">
        <v>4</v>
      </c>
      <c r="M187" s="76"/>
      <c r="N187" s="143">
        <f>IF(TIME(I187,K187,0)&lt;TIME(E187,G187,0),TIME(I187,G187,0)+1-TIME(E187,,0),TIME(I187,K187,0)-TIME(E187,G187,0))</f>
        <v>0</v>
      </c>
      <c r="O187" s="108" t="s">
        <v>6</v>
      </c>
      <c r="P187" s="144">
        <f>MINUTE(MOD(N187,60))</f>
        <v>0</v>
      </c>
      <c r="Q187" s="106" t="s">
        <v>4</v>
      </c>
      <c r="R187" s="78"/>
      <c r="S187" s="105" t="s">
        <v>7</v>
      </c>
      <c r="T187" s="81"/>
      <c r="U187" s="109" t="s">
        <v>7</v>
      </c>
      <c r="V187" s="83"/>
      <c r="W187" s="110" t="s">
        <v>7</v>
      </c>
      <c r="X187" s="88">
        <f>IFERROR(IF(M187="",(HOUR(N187)+MINUTE(N187)/60)*記号!$C$3,(HOUR(N187)+MINUTE(N187)/60)*記号!$C$4),"")</f>
        <v>0</v>
      </c>
      <c r="Y187" s="109" t="s">
        <v>7</v>
      </c>
      <c r="Z187" s="111">
        <f>IF(X187="","",MIN(V187,X187))</f>
        <v>0</v>
      </c>
      <c r="AA187" s="112" t="s">
        <v>7</v>
      </c>
    </row>
    <row r="188" spans="1:28" ht="24.95" customHeight="1" x14ac:dyDescent="0.4">
      <c r="A188" s="113">
        <v>2</v>
      </c>
      <c r="B188" s="71"/>
      <c r="C188" s="114" t="s">
        <v>5</v>
      </c>
      <c r="D188" s="77"/>
      <c r="E188" s="67"/>
      <c r="F188" s="115" t="s">
        <v>3</v>
      </c>
      <c r="G188" s="74"/>
      <c r="H188" s="116" t="s">
        <v>4</v>
      </c>
      <c r="I188" s="67"/>
      <c r="J188" s="115" t="s">
        <v>3</v>
      </c>
      <c r="K188" s="74"/>
      <c r="L188" s="117" t="s">
        <v>4</v>
      </c>
      <c r="M188" s="77"/>
      <c r="N188" s="143">
        <f t="shared" ref="N188:N196" si="24">IF(TIME(I188,K188,0)&lt;TIME(E188,G188,0),TIME(I188,G188,0)+1-TIME(E188,,0),TIME(I188,K188,0)-TIME(E188,G188,0))</f>
        <v>0</v>
      </c>
      <c r="O188" s="114" t="s">
        <v>6</v>
      </c>
      <c r="P188" s="145">
        <f t="shared" ref="P188:P196" si="25">MINUTE(MOD(N188,60))</f>
        <v>0</v>
      </c>
      <c r="Q188" s="106" t="s">
        <v>4</v>
      </c>
      <c r="R188" s="79"/>
      <c r="S188" s="107" t="s">
        <v>7</v>
      </c>
      <c r="T188" s="82"/>
      <c r="U188" s="115" t="s">
        <v>7</v>
      </c>
      <c r="V188" s="84"/>
      <c r="W188" s="118" t="s">
        <v>7</v>
      </c>
      <c r="X188" s="119">
        <f>IFERROR(IF(M188="",(HOUR(N188)+MINUTE(N188)/60)*記号!$C$3,(HOUR(N188)+MINUTE(N188)/60)*記号!$C$4),"")</f>
        <v>0</v>
      </c>
      <c r="Y188" s="120" t="s">
        <v>7</v>
      </c>
      <c r="Z188" s="121">
        <f t="shared" ref="Z188:Z196" si="26">IF(X188="","",MIN(V188,X188))</f>
        <v>0</v>
      </c>
      <c r="AA188" s="122" t="s">
        <v>7</v>
      </c>
    </row>
    <row r="189" spans="1:28" ht="24.95" customHeight="1" x14ac:dyDescent="0.4">
      <c r="A189" s="113">
        <v>3</v>
      </c>
      <c r="B189" s="71"/>
      <c r="C189" s="114" t="s">
        <v>5</v>
      </c>
      <c r="D189" s="87"/>
      <c r="E189" s="67"/>
      <c r="F189" s="115" t="s">
        <v>3</v>
      </c>
      <c r="G189" s="74"/>
      <c r="H189" s="116" t="s">
        <v>4</v>
      </c>
      <c r="I189" s="67"/>
      <c r="J189" s="115" t="s">
        <v>3</v>
      </c>
      <c r="K189" s="74"/>
      <c r="L189" s="114" t="s">
        <v>4</v>
      </c>
      <c r="M189" s="87"/>
      <c r="N189" s="146">
        <f t="shared" si="24"/>
        <v>0</v>
      </c>
      <c r="O189" s="114" t="s">
        <v>6</v>
      </c>
      <c r="P189" s="145">
        <f t="shared" si="25"/>
        <v>0</v>
      </c>
      <c r="Q189" s="115" t="s">
        <v>4</v>
      </c>
      <c r="R189" s="79"/>
      <c r="S189" s="114" t="s">
        <v>7</v>
      </c>
      <c r="T189" s="67"/>
      <c r="U189" s="123" t="s">
        <v>7</v>
      </c>
      <c r="V189" s="84"/>
      <c r="W189" s="118" t="s">
        <v>7</v>
      </c>
      <c r="X189" s="119">
        <f>IFERROR(IF(M189="",(HOUR(N189)+MINUTE(N189)/60)*記号!$C$3,(HOUR(N189)+MINUTE(N189)/60)*記号!$C$4),"")</f>
        <v>0</v>
      </c>
      <c r="Y189" s="123" t="s">
        <v>7</v>
      </c>
      <c r="Z189" s="124">
        <f t="shared" si="26"/>
        <v>0</v>
      </c>
      <c r="AA189" s="125" t="s">
        <v>7</v>
      </c>
    </row>
    <row r="190" spans="1:28" ht="24.95" customHeight="1" x14ac:dyDescent="0.4">
      <c r="A190" s="113">
        <v>4</v>
      </c>
      <c r="B190" s="71"/>
      <c r="C190" s="114" t="s">
        <v>5</v>
      </c>
      <c r="D190" s="87"/>
      <c r="E190" s="67"/>
      <c r="F190" s="115" t="s">
        <v>3</v>
      </c>
      <c r="G190" s="74"/>
      <c r="H190" s="116" t="s">
        <v>4</v>
      </c>
      <c r="I190" s="67"/>
      <c r="J190" s="115" t="s">
        <v>3</v>
      </c>
      <c r="K190" s="73"/>
      <c r="L190" s="108" t="s">
        <v>4</v>
      </c>
      <c r="M190" s="87"/>
      <c r="N190" s="143">
        <f t="shared" si="24"/>
        <v>0</v>
      </c>
      <c r="O190" s="114" t="s">
        <v>6</v>
      </c>
      <c r="P190" s="145">
        <f t="shared" si="25"/>
        <v>0</v>
      </c>
      <c r="Q190" s="115" t="s">
        <v>4</v>
      </c>
      <c r="R190" s="79"/>
      <c r="S190" s="107" t="s">
        <v>7</v>
      </c>
      <c r="T190" s="82"/>
      <c r="U190" s="115" t="s">
        <v>7</v>
      </c>
      <c r="V190" s="84"/>
      <c r="W190" s="118" t="s">
        <v>7</v>
      </c>
      <c r="X190" s="119">
        <f>IFERROR(IF(M190="",(HOUR(N190)+MINUTE(N190)/60)*記号!$C$3,(HOUR(N190)+MINUTE(N190)/60)*記号!$C$4),"")</f>
        <v>0</v>
      </c>
      <c r="Y190" s="120" t="s">
        <v>7</v>
      </c>
      <c r="Z190" s="121">
        <f t="shared" si="26"/>
        <v>0</v>
      </c>
      <c r="AA190" s="122" t="s">
        <v>7</v>
      </c>
    </row>
    <row r="191" spans="1:28" ht="24.95" customHeight="1" x14ac:dyDescent="0.4">
      <c r="A191" s="113">
        <v>5</v>
      </c>
      <c r="B191" s="71"/>
      <c r="C191" s="114" t="s">
        <v>5</v>
      </c>
      <c r="D191" s="77"/>
      <c r="E191" s="67"/>
      <c r="F191" s="115" t="s">
        <v>3</v>
      </c>
      <c r="G191" s="74"/>
      <c r="H191" s="116" t="s">
        <v>4</v>
      </c>
      <c r="I191" s="67"/>
      <c r="J191" s="115" t="s">
        <v>3</v>
      </c>
      <c r="K191" s="74"/>
      <c r="L191" s="114" t="s">
        <v>4</v>
      </c>
      <c r="M191" s="77"/>
      <c r="N191" s="143">
        <f t="shared" si="24"/>
        <v>0</v>
      </c>
      <c r="O191" s="114" t="s">
        <v>6</v>
      </c>
      <c r="P191" s="145">
        <f t="shared" si="25"/>
        <v>0</v>
      </c>
      <c r="Q191" s="115" t="s">
        <v>4</v>
      </c>
      <c r="R191" s="79"/>
      <c r="S191" s="114" t="s">
        <v>7</v>
      </c>
      <c r="T191" s="67"/>
      <c r="U191" s="123" t="s">
        <v>7</v>
      </c>
      <c r="V191" s="84"/>
      <c r="W191" s="118" t="s">
        <v>7</v>
      </c>
      <c r="X191" s="119">
        <f>IFERROR(IF(M191="",(HOUR(N191)+MINUTE(N191)/60)*記号!$C$3,(HOUR(N191)+MINUTE(N191)/60)*記号!$C$4),"")</f>
        <v>0</v>
      </c>
      <c r="Y191" s="123" t="s">
        <v>7</v>
      </c>
      <c r="Z191" s="124">
        <f t="shared" si="26"/>
        <v>0</v>
      </c>
      <c r="AA191" s="125" t="s">
        <v>7</v>
      </c>
    </row>
    <row r="192" spans="1:28" ht="24.95" customHeight="1" x14ac:dyDescent="0.4">
      <c r="A192" s="113">
        <v>6</v>
      </c>
      <c r="B192" s="71"/>
      <c r="C192" s="114" t="s">
        <v>5</v>
      </c>
      <c r="D192" s="77"/>
      <c r="E192" s="67"/>
      <c r="F192" s="115" t="s">
        <v>3</v>
      </c>
      <c r="G192" s="74"/>
      <c r="H192" s="116" t="s">
        <v>4</v>
      </c>
      <c r="I192" s="67"/>
      <c r="J192" s="115" t="s">
        <v>3</v>
      </c>
      <c r="K192" s="74"/>
      <c r="L192" s="114" t="s">
        <v>4</v>
      </c>
      <c r="M192" s="77"/>
      <c r="N192" s="143">
        <f t="shared" si="24"/>
        <v>0</v>
      </c>
      <c r="O192" s="114" t="s">
        <v>6</v>
      </c>
      <c r="P192" s="145">
        <f t="shared" si="25"/>
        <v>0</v>
      </c>
      <c r="Q192" s="115" t="s">
        <v>4</v>
      </c>
      <c r="R192" s="79"/>
      <c r="S192" s="107" t="s">
        <v>7</v>
      </c>
      <c r="T192" s="82"/>
      <c r="U192" s="115" t="s">
        <v>7</v>
      </c>
      <c r="V192" s="84"/>
      <c r="W192" s="118" t="s">
        <v>7</v>
      </c>
      <c r="X192" s="119">
        <f>IFERROR(IF(M192="",(HOUR(N192)+MINUTE(N192)/60)*記号!$C$3,(HOUR(N192)+MINUTE(N192)/60)*記号!$C$4),"")</f>
        <v>0</v>
      </c>
      <c r="Y192" s="120" t="s">
        <v>7</v>
      </c>
      <c r="Z192" s="121">
        <f t="shared" si="26"/>
        <v>0</v>
      </c>
      <c r="AA192" s="122" t="s">
        <v>7</v>
      </c>
    </row>
    <row r="193" spans="1:27" ht="24.95" customHeight="1" x14ac:dyDescent="0.4">
      <c r="A193" s="113">
        <v>7</v>
      </c>
      <c r="B193" s="71"/>
      <c r="C193" s="114" t="s">
        <v>5</v>
      </c>
      <c r="D193" s="77"/>
      <c r="E193" s="67"/>
      <c r="F193" s="115" t="s">
        <v>3</v>
      </c>
      <c r="G193" s="74"/>
      <c r="H193" s="116" t="s">
        <v>4</v>
      </c>
      <c r="I193" s="67"/>
      <c r="J193" s="115" t="s">
        <v>3</v>
      </c>
      <c r="K193" s="74"/>
      <c r="L193" s="114" t="s">
        <v>4</v>
      </c>
      <c r="M193" s="77"/>
      <c r="N193" s="143">
        <f t="shared" si="24"/>
        <v>0</v>
      </c>
      <c r="O193" s="114" t="s">
        <v>6</v>
      </c>
      <c r="P193" s="145">
        <f t="shared" si="25"/>
        <v>0</v>
      </c>
      <c r="Q193" s="115" t="s">
        <v>4</v>
      </c>
      <c r="R193" s="79"/>
      <c r="S193" s="114" t="s">
        <v>7</v>
      </c>
      <c r="T193" s="67"/>
      <c r="U193" s="123" t="s">
        <v>7</v>
      </c>
      <c r="V193" s="84"/>
      <c r="W193" s="118" t="s">
        <v>7</v>
      </c>
      <c r="X193" s="119">
        <f>IFERROR(IF(M193="",(HOUR(N193)+MINUTE(N193)/60)*記号!$C$3,(HOUR(N193)+MINUTE(N193)/60)*記号!$C$4),"")</f>
        <v>0</v>
      </c>
      <c r="Y193" s="123" t="s">
        <v>7</v>
      </c>
      <c r="Z193" s="124">
        <f t="shared" si="26"/>
        <v>0</v>
      </c>
      <c r="AA193" s="125" t="s">
        <v>7</v>
      </c>
    </row>
    <row r="194" spans="1:27" ht="24.95" customHeight="1" x14ac:dyDescent="0.4">
      <c r="A194" s="113">
        <v>8</v>
      </c>
      <c r="B194" s="71"/>
      <c r="C194" s="114" t="s">
        <v>5</v>
      </c>
      <c r="D194" s="77"/>
      <c r="E194" s="68"/>
      <c r="F194" s="115" t="s">
        <v>3</v>
      </c>
      <c r="G194" s="74"/>
      <c r="H194" s="116" t="s">
        <v>4</v>
      </c>
      <c r="I194" s="67"/>
      <c r="J194" s="115" t="s">
        <v>3</v>
      </c>
      <c r="K194" s="74"/>
      <c r="L194" s="114" t="s">
        <v>4</v>
      </c>
      <c r="M194" s="77"/>
      <c r="N194" s="143">
        <f t="shared" si="24"/>
        <v>0</v>
      </c>
      <c r="O194" s="114" t="s">
        <v>6</v>
      </c>
      <c r="P194" s="145">
        <f t="shared" si="25"/>
        <v>0</v>
      </c>
      <c r="Q194" s="115" t="s">
        <v>4</v>
      </c>
      <c r="R194" s="79"/>
      <c r="S194" s="107" t="s">
        <v>7</v>
      </c>
      <c r="T194" s="82"/>
      <c r="U194" s="115" t="s">
        <v>7</v>
      </c>
      <c r="V194" s="84"/>
      <c r="W194" s="118" t="s">
        <v>7</v>
      </c>
      <c r="X194" s="119">
        <f>IFERROR(IF(M194="",(HOUR(N194)+MINUTE(N194)/60)*記号!$C$3,(HOUR(N194)+MINUTE(N194)/60)*記号!$C$4),"")</f>
        <v>0</v>
      </c>
      <c r="Y194" s="120" t="s">
        <v>7</v>
      </c>
      <c r="Z194" s="121">
        <f t="shared" si="26"/>
        <v>0</v>
      </c>
      <c r="AA194" s="122" t="s">
        <v>7</v>
      </c>
    </row>
    <row r="195" spans="1:27" ht="24.95" customHeight="1" x14ac:dyDescent="0.4">
      <c r="A195" s="113">
        <v>9</v>
      </c>
      <c r="B195" s="71"/>
      <c r="C195" s="114" t="s">
        <v>5</v>
      </c>
      <c r="D195" s="77"/>
      <c r="E195" s="67"/>
      <c r="F195" s="115" t="s">
        <v>3</v>
      </c>
      <c r="G195" s="74"/>
      <c r="H195" s="116" t="s">
        <v>4</v>
      </c>
      <c r="I195" s="67"/>
      <c r="J195" s="115" t="s">
        <v>3</v>
      </c>
      <c r="K195" s="74"/>
      <c r="L195" s="114" t="s">
        <v>4</v>
      </c>
      <c r="M195" s="77"/>
      <c r="N195" s="143">
        <f t="shared" si="24"/>
        <v>0</v>
      </c>
      <c r="O195" s="114" t="s">
        <v>6</v>
      </c>
      <c r="P195" s="145">
        <f t="shared" si="25"/>
        <v>0</v>
      </c>
      <c r="Q195" s="115" t="s">
        <v>4</v>
      </c>
      <c r="R195" s="79"/>
      <c r="S195" s="114" t="s">
        <v>7</v>
      </c>
      <c r="T195" s="67"/>
      <c r="U195" s="123" t="s">
        <v>7</v>
      </c>
      <c r="V195" s="84"/>
      <c r="W195" s="118" t="s">
        <v>7</v>
      </c>
      <c r="X195" s="119">
        <f>IFERROR(IF(M195="",(HOUR(N195)+MINUTE(N195)/60)*記号!$C$3,(HOUR(N195)+MINUTE(N195)/60)*記号!$C$4),"")</f>
        <v>0</v>
      </c>
      <c r="Y195" s="123" t="s">
        <v>7</v>
      </c>
      <c r="Z195" s="124">
        <f t="shared" si="26"/>
        <v>0</v>
      </c>
      <c r="AA195" s="125" t="s">
        <v>7</v>
      </c>
    </row>
    <row r="196" spans="1:27" ht="24.95" customHeight="1" thickBot="1" x14ac:dyDescent="0.45">
      <c r="A196" s="126">
        <v>10</v>
      </c>
      <c r="B196" s="72"/>
      <c r="C196" s="127" t="s">
        <v>5</v>
      </c>
      <c r="D196" s="86"/>
      <c r="E196" s="69"/>
      <c r="F196" s="128" t="s">
        <v>3</v>
      </c>
      <c r="G196" s="75"/>
      <c r="H196" s="127" t="s">
        <v>4</v>
      </c>
      <c r="I196" s="69"/>
      <c r="J196" s="129" t="s">
        <v>3</v>
      </c>
      <c r="K196" s="75"/>
      <c r="L196" s="127" t="s">
        <v>4</v>
      </c>
      <c r="M196" s="77"/>
      <c r="N196" s="147">
        <f t="shared" si="24"/>
        <v>0</v>
      </c>
      <c r="O196" s="130" t="s">
        <v>6</v>
      </c>
      <c r="P196" s="148">
        <f t="shared" si="25"/>
        <v>0</v>
      </c>
      <c r="Q196" s="128" t="s">
        <v>4</v>
      </c>
      <c r="R196" s="80"/>
      <c r="S196" s="127" t="s">
        <v>7</v>
      </c>
      <c r="T196" s="69"/>
      <c r="U196" s="131" t="s">
        <v>7</v>
      </c>
      <c r="V196" s="85"/>
      <c r="W196" s="130" t="s">
        <v>7</v>
      </c>
      <c r="X196" s="132">
        <f>IFERROR(IF(M196="",(HOUR(N196)+MINUTE(N196)/60)*記号!$C$3,(HOUR(N196)+MINUTE(N196)/60)*記号!$C$4),"")</f>
        <v>0</v>
      </c>
      <c r="Y196" s="131" t="s">
        <v>7</v>
      </c>
      <c r="Z196" s="133">
        <f t="shared" si="26"/>
        <v>0</v>
      </c>
      <c r="AA196" s="134" t="s">
        <v>7</v>
      </c>
    </row>
    <row r="197" spans="1:27" s="177" customFormat="1" ht="6.75" customHeight="1" thickBot="1" x14ac:dyDescent="0.45">
      <c r="A197" s="165"/>
      <c r="B197" s="166"/>
      <c r="C197" s="166"/>
      <c r="D197" s="165"/>
      <c r="E197" s="166"/>
      <c r="F197" s="167"/>
      <c r="G197" s="167"/>
      <c r="H197" s="167"/>
      <c r="I197" s="175"/>
      <c r="J197" s="175"/>
      <c r="K197" s="167"/>
      <c r="L197" s="167"/>
      <c r="M197" s="165"/>
      <c r="N197" s="168"/>
      <c r="O197" s="169"/>
      <c r="P197" s="170"/>
      <c r="Q197" s="169"/>
      <c r="R197" s="171"/>
      <c r="S197" s="166"/>
      <c r="T197" s="166"/>
      <c r="U197" s="166"/>
      <c r="V197" s="172"/>
      <c r="W197" s="167"/>
      <c r="X197" s="173"/>
      <c r="Y197" s="174"/>
      <c r="Z197" s="176"/>
      <c r="AA197" s="174"/>
    </row>
    <row r="198" spans="1:27" ht="26.25" customHeight="1" thickBot="1" x14ac:dyDescent="0.45">
      <c r="A198" s="101"/>
      <c r="I198" s="254" t="s">
        <v>27</v>
      </c>
      <c r="J198" s="254"/>
      <c r="K198" s="254"/>
      <c r="L198" s="255"/>
      <c r="M198" s="135"/>
      <c r="N198" s="149">
        <f>SUMIF($M187:$M196,"",$N187:$N196)</f>
        <v>0</v>
      </c>
      <c r="O198" s="150"/>
      <c r="P198" s="151"/>
      <c r="Q198" s="136"/>
      <c r="R198" s="178"/>
      <c r="W198" s="140" t="s">
        <v>43</v>
      </c>
      <c r="X198" s="153">
        <f>IF(R199=0,SUMIF($M187:$M196,"",$X187:$X196),SUMIF($M187:$M196,"",$X187:$X196)-R199/60*記号!$C$3)</f>
        <v>0</v>
      </c>
      <c r="Y198" s="109" t="s">
        <v>7</v>
      </c>
      <c r="Z198" s="111">
        <f>MIN(X198,SUMIF(M187:M196,"",V187:V196))</f>
        <v>0</v>
      </c>
      <c r="AA198" s="112" t="s">
        <v>7</v>
      </c>
    </row>
    <row r="199" spans="1:27" ht="26.45" customHeight="1" thickBot="1" x14ac:dyDescent="0.45">
      <c r="A199" s="101"/>
      <c r="I199" s="254" t="s">
        <v>28</v>
      </c>
      <c r="J199" s="254"/>
      <c r="K199" s="254"/>
      <c r="L199" s="255"/>
      <c r="M199" s="135"/>
      <c r="N199" s="149">
        <f>SUMIF($M188:$M198,"〇",$N188:$N198)</f>
        <v>0</v>
      </c>
      <c r="O199" s="150"/>
      <c r="P199" s="151"/>
      <c r="Q199" s="136"/>
      <c r="R199" s="213">
        <f>MINUTE(MOD(SUM(N198:N199),60))</f>
        <v>0</v>
      </c>
      <c r="W199" s="140" t="s">
        <v>44</v>
      </c>
      <c r="X199" s="154">
        <f>SUMIF($M187:$M196,"〇",$X187:$X196)</f>
        <v>0</v>
      </c>
      <c r="Y199" s="155" t="s">
        <v>7</v>
      </c>
      <c r="Z199" s="156">
        <f>MIN(X199,SUMIF(M187:M196,"〇",V187:V196))</f>
        <v>0</v>
      </c>
      <c r="AA199" s="157" t="s">
        <v>7</v>
      </c>
    </row>
    <row r="200" spans="1:27" ht="26.45" customHeight="1" thickTop="1" thickBot="1" x14ac:dyDescent="0.45">
      <c r="A200" s="101"/>
      <c r="K200" s="254" t="s">
        <v>29</v>
      </c>
      <c r="L200" s="255"/>
      <c r="M200" s="162">
        <f>+D184</f>
        <v>0</v>
      </c>
      <c r="N200" s="163" t="s">
        <v>38</v>
      </c>
      <c r="O200" s="187">
        <f>SUM($N187:$N196)</f>
        <v>0</v>
      </c>
      <c r="P200" s="163" t="s">
        <v>16</v>
      </c>
      <c r="Q200" s="164"/>
      <c r="R200" s="137" t="s">
        <v>26</v>
      </c>
      <c r="W200" s="140" t="s">
        <v>45</v>
      </c>
      <c r="X200" s="158">
        <f>+X198+X199</f>
        <v>0</v>
      </c>
      <c r="Y200" s="159" t="s">
        <v>7</v>
      </c>
      <c r="Z200" s="160">
        <f>+Z198+Z199</f>
        <v>0</v>
      </c>
      <c r="AA200" s="161" t="s">
        <v>7</v>
      </c>
    </row>
    <row r="201" spans="1:27" ht="16.5" customHeight="1" thickTop="1" x14ac:dyDescent="0.4">
      <c r="A201" s="101"/>
      <c r="K201" s="139"/>
      <c r="L201" s="139"/>
      <c r="M201" s="181"/>
      <c r="N201" s="181"/>
      <c r="O201" s="181"/>
      <c r="Q201" s="181"/>
      <c r="R201" s="137"/>
      <c r="W201" s="140"/>
      <c r="X201" s="182"/>
      <c r="Y201" s="138"/>
      <c r="Z201" s="182"/>
      <c r="AA201" s="138"/>
    </row>
    <row r="202" spans="1:27" ht="23.45" customHeight="1" x14ac:dyDescent="0.4">
      <c r="A202" s="101"/>
      <c r="K202" s="139"/>
      <c r="L202" s="139"/>
      <c r="M202" s="181"/>
      <c r="N202" s="181"/>
      <c r="O202" s="181"/>
      <c r="P202" s="180"/>
      <c r="Q202" s="181"/>
      <c r="R202" s="137"/>
      <c r="W202" s="140"/>
      <c r="X202" s="182"/>
      <c r="Y202" s="138"/>
      <c r="Z202" s="182"/>
      <c r="AA202" s="138"/>
    </row>
    <row r="203" spans="1:27" ht="30" customHeight="1" thickBot="1" x14ac:dyDescent="0.45">
      <c r="A203" s="99" t="s">
        <v>18</v>
      </c>
      <c r="B203" s="65"/>
      <c r="C203" s="100" t="s">
        <v>19</v>
      </c>
      <c r="D203" s="65"/>
      <c r="E203" s="101" t="s">
        <v>20</v>
      </c>
      <c r="K203" s="102"/>
      <c r="L203" s="97"/>
      <c r="M203" s="97"/>
      <c r="N203" s="97"/>
      <c r="O203" s="97"/>
      <c r="P203" s="97"/>
      <c r="Q203" s="93"/>
      <c r="R203" s="214" t="s">
        <v>12</v>
      </c>
      <c r="S203" s="215"/>
      <c r="T203" s="215"/>
      <c r="U203" s="216"/>
      <c r="V203" s="103"/>
      <c r="W203" s="103"/>
    </row>
    <row r="204" spans="1:27" ht="20.25" customHeight="1" x14ac:dyDescent="0.4">
      <c r="B204" s="241" t="s">
        <v>0</v>
      </c>
      <c r="C204" s="242"/>
      <c r="D204" s="245" t="s">
        <v>8</v>
      </c>
      <c r="E204" s="217" t="s">
        <v>15</v>
      </c>
      <c r="F204" s="217"/>
      <c r="G204" s="217"/>
      <c r="H204" s="217"/>
      <c r="I204" s="217"/>
      <c r="J204" s="217"/>
      <c r="K204" s="217"/>
      <c r="L204" s="217"/>
      <c r="M204" s="217" t="s">
        <v>9</v>
      </c>
      <c r="N204" s="247" t="s">
        <v>21</v>
      </c>
      <c r="O204" s="248"/>
      <c r="P204" s="248"/>
      <c r="Q204" s="242"/>
      <c r="R204" s="221" t="s">
        <v>13</v>
      </c>
      <c r="S204" s="222"/>
      <c r="T204" s="217" t="s">
        <v>14</v>
      </c>
      <c r="U204" s="218"/>
      <c r="V204" s="221" t="s">
        <v>22</v>
      </c>
      <c r="W204" s="222"/>
      <c r="X204" s="230" t="s">
        <v>23</v>
      </c>
      <c r="Y204" s="230"/>
      <c r="Z204" s="232" t="s">
        <v>34</v>
      </c>
      <c r="AA204" s="233"/>
    </row>
    <row r="205" spans="1:27" ht="20.25" customHeight="1" thickBot="1" x14ac:dyDescent="0.45">
      <c r="B205" s="243"/>
      <c r="C205" s="244"/>
      <c r="D205" s="246"/>
      <c r="E205" s="236" t="s">
        <v>1</v>
      </c>
      <c r="F205" s="236"/>
      <c r="G205" s="236"/>
      <c r="H205" s="236"/>
      <c r="I205" s="236" t="s">
        <v>2</v>
      </c>
      <c r="J205" s="236"/>
      <c r="K205" s="236"/>
      <c r="L205" s="236"/>
      <c r="M205" s="236"/>
      <c r="N205" s="249"/>
      <c r="O205" s="250"/>
      <c r="P205" s="250"/>
      <c r="Q205" s="251"/>
      <c r="R205" s="223"/>
      <c r="S205" s="224"/>
      <c r="T205" s="219"/>
      <c r="U205" s="220"/>
      <c r="V205" s="223"/>
      <c r="W205" s="224"/>
      <c r="X205" s="231"/>
      <c r="Y205" s="231"/>
      <c r="Z205" s="234"/>
      <c r="AA205" s="235"/>
    </row>
    <row r="206" spans="1:27" ht="24.95" customHeight="1" x14ac:dyDescent="0.4">
      <c r="A206" s="104">
        <v>1</v>
      </c>
      <c r="B206" s="70"/>
      <c r="C206" s="105" t="s">
        <v>5</v>
      </c>
      <c r="D206" s="76"/>
      <c r="E206" s="66"/>
      <c r="F206" s="106" t="s">
        <v>3</v>
      </c>
      <c r="G206" s="73"/>
      <c r="H206" s="107" t="s">
        <v>4</v>
      </c>
      <c r="I206" s="66"/>
      <c r="J206" s="106" t="s">
        <v>3</v>
      </c>
      <c r="K206" s="73"/>
      <c r="L206" s="108" t="s">
        <v>4</v>
      </c>
      <c r="M206" s="76"/>
      <c r="N206" s="143">
        <f>IF(TIME(I206,K206,0)&lt;TIME(E206,G206,0),TIME(I206,G206,0)+1-TIME(E206,,0),TIME(I206,K206,0)-TIME(E206,G206,0))</f>
        <v>0</v>
      </c>
      <c r="O206" s="108" t="s">
        <v>6</v>
      </c>
      <c r="P206" s="144">
        <f>MINUTE(MOD(N206,60))</f>
        <v>0</v>
      </c>
      <c r="Q206" s="106" t="s">
        <v>4</v>
      </c>
      <c r="R206" s="78"/>
      <c r="S206" s="105" t="s">
        <v>7</v>
      </c>
      <c r="T206" s="81"/>
      <c r="U206" s="109" t="s">
        <v>7</v>
      </c>
      <c r="V206" s="83"/>
      <c r="W206" s="110" t="s">
        <v>7</v>
      </c>
      <c r="X206" s="88">
        <f>IFERROR(IF(M206="",(HOUR(N206)+MINUTE(N206)/60)*記号!$C$3,(HOUR(N206)+MINUTE(N206)/60)*記号!$C$4),"")</f>
        <v>0</v>
      </c>
      <c r="Y206" s="109" t="s">
        <v>7</v>
      </c>
      <c r="Z206" s="111">
        <f>IF(X206="","",MIN(V206,X206))</f>
        <v>0</v>
      </c>
      <c r="AA206" s="112" t="s">
        <v>7</v>
      </c>
    </row>
    <row r="207" spans="1:27" ht="24.95" customHeight="1" x14ac:dyDescent="0.4">
      <c r="A207" s="113">
        <v>2</v>
      </c>
      <c r="B207" s="71"/>
      <c r="C207" s="114" t="s">
        <v>5</v>
      </c>
      <c r="D207" s="77"/>
      <c r="E207" s="67"/>
      <c r="F207" s="115" t="s">
        <v>3</v>
      </c>
      <c r="G207" s="74"/>
      <c r="H207" s="116" t="s">
        <v>4</v>
      </c>
      <c r="I207" s="67"/>
      <c r="J207" s="115" t="s">
        <v>3</v>
      </c>
      <c r="K207" s="74"/>
      <c r="L207" s="117" t="s">
        <v>4</v>
      </c>
      <c r="M207" s="77"/>
      <c r="N207" s="143">
        <f t="shared" ref="N207:N215" si="27">IF(TIME(I207,K207,0)&lt;TIME(E207,G207,0),TIME(I207,G207,0)+1-TIME(E207,,0),TIME(I207,K207,0)-TIME(E207,G207,0))</f>
        <v>0</v>
      </c>
      <c r="O207" s="114" t="s">
        <v>6</v>
      </c>
      <c r="P207" s="145">
        <f t="shared" ref="P207:P215" si="28">MINUTE(MOD(N207,60))</f>
        <v>0</v>
      </c>
      <c r="Q207" s="106" t="s">
        <v>4</v>
      </c>
      <c r="R207" s="79"/>
      <c r="S207" s="107" t="s">
        <v>7</v>
      </c>
      <c r="T207" s="82"/>
      <c r="U207" s="115" t="s">
        <v>7</v>
      </c>
      <c r="V207" s="84"/>
      <c r="W207" s="118" t="s">
        <v>7</v>
      </c>
      <c r="X207" s="119">
        <f>IFERROR(IF(M207="",(HOUR(N207)+MINUTE(N207)/60)*記号!$C$3,(HOUR(N207)+MINUTE(N207)/60)*記号!$C$4),"")</f>
        <v>0</v>
      </c>
      <c r="Y207" s="120" t="s">
        <v>7</v>
      </c>
      <c r="Z207" s="121">
        <f t="shared" ref="Z207:Z215" si="29">IF(X207="","",MIN(V207,X207))</f>
        <v>0</v>
      </c>
      <c r="AA207" s="122" t="s">
        <v>7</v>
      </c>
    </row>
    <row r="208" spans="1:27" ht="24.95" customHeight="1" x14ac:dyDescent="0.4">
      <c r="A208" s="113">
        <v>3</v>
      </c>
      <c r="B208" s="71"/>
      <c r="C208" s="114" t="s">
        <v>5</v>
      </c>
      <c r="D208" s="87"/>
      <c r="E208" s="67"/>
      <c r="F208" s="115" t="s">
        <v>3</v>
      </c>
      <c r="G208" s="74"/>
      <c r="H208" s="116" t="s">
        <v>4</v>
      </c>
      <c r="I208" s="67"/>
      <c r="J208" s="115" t="s">
        <v>3</v>
      </c>
      <c r="K208" s="74"/>
      <c r="L208" s="114" t="s">
        <v>4</v>
      </c>
      <c r="M208" s="87"/>
      <c r="N208" s="146">
        <f t="shared" si="27"/>
        <v>0</v>
      </c>
      <c r="O208" s="114" t="s">
        <v>6</v>
      </c>
      <c r="P208" s="145">
        <f t="shared" si="28"/>
        <v>0</v>
      </c>
      <c r="Q208" s="115" t="s">
        <v>4</v>
      </c>
      <c r="R208" s="79"/>
      <c r="S208" s="114" t="s">
        <v>7</v>
      </c>
      <c r="T208" s="67"/>
      <c r="U208" s="123" t="s">
        <v>7</v>
      </c>
      <c r="V208" s="84"/>
      <c r="W208" s="118" t="s">
        <v>7</v>
      </c>
      <c r="X208" s="119">
        <f>IFERROR(IF(M208="",(HOUR(N208)+MINUTE(N208)/60)*記号!$C$3,(HOUR(N208)+MINUTE(N208)/60)*記号!$C$4),"")</f>
        <v>0</v>
      </c>
      <c r="Y208" s="123" t="s">
        <v>7</v>
      </c>
      <c r="Z208" s="124">
        <f t="shared" si="29"/>
        <v>0</v>
      </c>
      <c r="AA208" s="125" t="s">
        <v>7</v>
      </c>
    </row>
    <row r="209" spans="1:28" ht="24.95" customHeight="1" x14ac:dyDescent="0.4">
      <c r="A209" s="113">
        <v>4</v>
      </c>
      <c r="B209" s="71"/>
      <c r="C209" s="114" t="s">
        <v>5</v>
      </c>
      <c r="D209" s="87"/>
      <c r="E209" s="67"/>
      <c r="F209" s="115" t="s">
        <v>3</v>
      </c>
      <c r="G209" s="74"/>
      <c r="H209" s="116" t="s">
        <v>4</v>
      </c>
      <c r="I209" s="67"/>
      <c r="J209" s="115" t="s">
        <v>3</v>
      </c>
      <c r="K209" s="73"/>
      <c r="L209" s="108" t="s">
        <v>4</v>
      </c>
      <c r="M209" s="87"/>
      <c r="N209" s="143">
        <f t="shared" si="27"/>
        <v>0</v>
      </c>
      <c r="O209" s="114" t="s">
        <v>6</v>
      </c>
      <c r="P209" s="145">
        <f t="shared" si="28"/>
        <v>0</v>
      </c>
      <c r="Q209" s="115" t="s">
        <v>4</v>
      </c>
      <c r="R209" s="79"/>
      <c r="S209" s="107" t="s">
        <v>7</v>
      </c>
      <c r="T209" s="82"/>
      <c r="U209" s="115" t="s">
        <v>7</v>
      </c>
      <c r="V209" s="84"/>
      <c r="W209" s="118" t="s">
        <v>7</v>
      </c>
      <c r="X209" s="119">
        <f>IFERROR(IF(M209="",(HOUR(N209)+MINUTE(N209)/60)*記号!$C$3,(HOUR(N209)+MINUTE(N209)/60)*記号!$C$4),"")</f>
        <v>0</v>
      </c>
      <c r="Y209" s="120" t="s">
        <v>7</v>
      </c>
      <c r="Z209" s="121">
        <f t="shared" si="29"/>
        <v>0</v>
      </c>
      <c r="AA209" s="122" t="s">
        <v>7</v>
      </c>
    </row>
    <row r="210" spans="1:28" ht="24.95" customHeight="1" x14ac:dyDescent="0.4">
      <c r="A210" s="113">
        <v>5</v>
      </c>
      <c r="B210" s="71"/>
      <c r="C210" s="114" t="s">
        <v>5</v>
      </c>
      <c r="D210" s="77"/>
      <c r="E210" s="67"/>
      <c r="F210" s="115" t="s">
        <v>3</v>
      </c>
      <c r="G210" s="74"/>
      <c r="H210" s="116" t="s">
        <v>4</v>
      </c>
      <c r="I210" s="67"/>
      <c r="J210" s="115" t="s">
        <v>3</v>
      </c>
      <c r="K210" s="74"/>
      <c r="L210" s="114" t="s">
        <v>4</v>
      </c>
      <c r="M210" s="77"/>
      <c r="N210" s="143">
        <f t="shared" si="27"/>
        <v>0</v>
      </c>
      <c r="O210" s="114" t="s">
        <v>6</v>
      </c>
      <c r="P210" s="145">
        <f t="shared" si="28"/>
        <v>0</v>
      </c>
      <c r="Q210" s="115" t="s">
        <v>4</v>
      </c>
      <c r="R210" s="79"/>
      <c r="S210" s="114" t="s">
        <v>7</v>
      </c>
      <c r="T210" s="67"/>
      <c r="U210" s="123" t="s">
        <v>7</v>
      </c>
      <c r="V210" s="84"/>
      <c r="W210" s="118" t="s">
        <v>7</v>
      </c>
      <c r="X210" s="119">
        <f>IFERROR(IF(M210="",(HOUR(N210)+MINUTE(N210)/60)*記号!$C$3,(HOUR(N210)+MINUTE(N210)/60)*記号!$C$4),"")</f>
        <v>0</v>
      </c>
      <c r="Y210" s="123" t="s">
        <v>7</v>
      </c>
      <c r="Z210" s="124">
        <f t="shared" si="29"/>
        <v>0</v>
      </c>
      <c r="AA210" s="125" t="s">
        <v>7</v>
      </c>
    </row>
    <row r="211" spans="1:28" ht="24.95" customHeight="1" x14ac:dyDescent="0.4">
      <c r="A211" s="113">
        <v>6</v>
      </c>
      <c r="B211" s="71"/>
      <c r="C211" s="114" t="s">
        <v>5</v>
      </c>
      <c r="D211" s="77"/>
      <c r="E211" s="67"/>
      <c r="F211" s="115" t="s">
        <v>3</v>
      </c>
      <c r="G211" s="74"/>
      <c r="H211" s="116" t="s">
        <v>4</v>
      </c>
      <c r="I211" s="67"/>
      <c r="J211" s="115" t="s">
        <v>3</v>
      </c>
      <c r="K211" s="74"/>
      <c r="L211" s="114" t="s">
        <v>4</v>
      </c>
      <c r="M211" s="77"/>
      <c r="N211" s="143">
        <f t="shared" si="27"/>
        <v>0</v>
      </c>
      <c r="O211" s="114" t="s">
        <v>6</v>
      </c>
      <c r="P211" s="145">
        <f t="shared" si="28"/>
        <v>0</v>
      </c>
      <c r="Q211" s="115" t="s">
        <v>4</v>
      </c>
      <c r="R211" s="79"/>
      <c r="S211" s="107" t="s">
        <v>7</v>
      </c>
      <c r="T211" s="82"/>
      <c r="U211" s="115" t="s">
        <v>7</v>
      </c>
      <c r="V211" s="84"/>
      <c r="W211" s="118" t="s">
        <v>7</v>
      </c>
      <c r="X211" s="119">
        <f>IFERROR(IF(M211="",(HOUR(N211)+MINUTE(N211)/60)*記号!$C$3,(HOUR(N211)+MINUTE(N211)/60)*記号!$C$4),"")</f>
        <v>0</v>
      </c>
      <c r="Y211" s="120" t="s">
        <v>7</v>
      </c>
      <c r="Z211" s="121">
        <f t="shared" si="29"/>
        <v>0</v>
      </c>
      <c r="AA211" s="122" t="s">
        <v>7</v>
      </c>
    </row>
    <row r="212" spans="1:28" ht="24.95" customHeight="1" x14ac:dyDescent="0.4">
      <c r="A212" s="113">
        <v>7</v>
      </c>
      <c r="B212" s="71"/>
      <c r="C212" s="114" t="s">
        <v>5</v>
      </c>
      <c r="D212" s="77"/>
      <c r="E212" s="67"/>
      <c r="F212" s="115" t="s">
        <v>3</v>
      </c>
      <c r="G212" s="74"/>
      <c r="H212" s="116" t="s">
        <v>4</v>
      </c>
      <c r="I212" s="67"/>
      <c r="J212" s="115" t="s">
        <v>3</v>
      </c>
      <c r="K212" s="74"/>
      <c r="L212" s="114" t="s">
        <v>4</v>
      </c>
      <c r="M212" s="77"/>
      <c r="N212" s="143">
        <f t="shared" si="27"/>
        <v>0</v>
      </c>
      <c r="O212" s="114" t="s">
        <v>6</v>
      </c>
      <c r="P212" s="145">
        <f t="shared" si="28"/>
        <v>0</v>
      </c>
      <c r="Q212" s="115" t="s">
        <v>4</v>
      </c>
      <c r="R212" s="79"/>
      <c r="S212" s="114" t="s">
        <v>7</v>
      </c>
      <c r="T212" s="67"/>
      <c r="U212" s="123" t="s">
        <v>7</v>
      </c>
      <c r="V212" s="84"/>
      <c r="W212" s="118" t="s">
        <v>7</v>
      </c>
      <c r="X212" s="119">
        <f>IFERROR(IF(M212="",(HOUR(N212)+MINUTE(N212)/60)*記号!$C$3,(HOUR(N212)+MINUTE(N212)/60)*記号!$C$4),"")</f>
        <v>0</v>
      </c>
      <c r="Y212" s="123" t="s">
        <v>7</v>
      </c>
      <c r="Z212" s="124">
        <f t="shared" si="29"/>
        <v>0</v>
      </c>
      <c r="AA212" s="125" t="s">
        <v>7</v>
      </c>
    </row>
    <row r="213" spans="1:28" ht="24.95" customHeight="1" x14ac:dyDescent="0.4">
      <c r="A213" s="113">
        <v>8</v>
      </c>
      <c r="B213" s="71"/>
      <c r="C213" s="114" t="s">
        <v>5</v>
      </c>
      <c r="D213" s="77"/>
      <c r="E213" s="68"/>
      <c r="F213" s="115" t="s">
        <v>3</v>
      </c>
      <c r="G213" s="74"/>
      <c r="H213" s="116" t="s">
        <v>4</v>
      </c>
      <c r="I213" s="67"/>
      <c r="J213" s="115" t="s">
        <v>3</v>
      </c>
      <c r="K213" s="74"/>
      <c r="L213" s="114" t="s">
        <v>4</v>
      </c>
      <c r="M213" s="77"/>
      <c r="N213" s="143">
        <f t="shared" si="27"/>
        <v>0</v>
      </c>
      <c r="O213" s="114" t="s">
        <v>6</v>
      </c>
      <c r="P213" s="145">
        <f t="shared" si="28"/>
        <v>0</v>
      </c>
      <c r="Q213" s="115" t="s">
        <v>4</v>
      </c>
      <c r="R213" s="79"/>
      <c r="S213" s="107" t="s">
        <v>7</v>
      </c>
      <c r="T213" s="82"/>
      <c r="U213" s="115" t="s">
        <v>7</v>
      </c>
      <c r="V213" s="84"/>
      <c r="W213" s="118" t="s">
        <v>7</v>
      </c>
      <c r="X213" s="119">
        <f>IFERROR(IF(M213="",(HOUR(N213)+MINUTE(N213)/60)*記号!$C$3,(HOUR(N213)+MINUTE(N213)/60)*記号!$C$4),"")</f>
        <v>0</v>
      </c>
      <c r="Y213" s="120" t="s">
        <v>7</v>
      </c>
      <c r="Z213" s="121">
        <f t="shared" si="29"/>
        <v>0</v>
      </c>
      <c r="AA213" s="122" t="s">
        <v>7</v>
      </c>
    </row>
    <row r="214" spans="1:28" ht="24.95" customHeight="1" x14ac:dyDescent="0.4">
      <c r="A214" s="113">
        <v>9</v>
      </c>
      <c r="B214" s="71"/>
      <c r="C214" s="114" t="s">
        <v>5</v>
      </c>
      <c r="D214" s="77"/>
      <c r="E214" s="67"/>
      <c r="F214" s="115" t="s">
        <v>3</v>
      </c>
      <c r="G214" s="74"/>
      <c r="H214" s="116" t="s">
        <v>4</v>
      </c>
      <c r="I214" s="67"/>
      <c r="J214" s="115" t="s">
        <v>3</v>
      </c>
      <c r="K214" s="74"/>
      <c r="L214" s="114" t="s">
        <v>4</v>
      </c>
      <c r="M214" s="77"/>
      <c r="N214" s="143">
        <f t="shared" si="27"/>
        <v>0</v>
      </c>
      <c r="O214" s="114" t="s">
        <v>6</v>
      </c>
      <c r="P214" s="145">
        <f t="shared" si="28"/>
        <v>0</v>
      </c>
      <c r="Q214" s="115" t="s">
        <v>4</v>
      </c>
      <c r="R214" s="79"/>
      <c r="S214" s="114" t="s">
        <v>7</v>
      </c>
      <c r="T214" s="67"/>
      <c r="U214" s="123" t="s">
        <v>7</v>
      </c>
      <c r="V214" s="84"/>
      <c r="W214" s="118" t="s">
        <v>7</v>
      </c>
      <c r="X214" s="119">
        <f>IFERROR(IF(M214="",(HOUR(N214)+MINUTE(N214)/60)*記号!$C$3,(HOUR(N214)+MINUTE(N214)/60)*記号!$C$4),"")</f>
        <v>0</v>
      </c>
      <c r="Y214" s="123" t="s">
        <v>7</v>
      </c>
      <c r="Z214" s="124">
        <f t="shared" si="29"/>
        <v>0</v>
      </c>
      <c r="AA214" s="125" t="s">
        <v>7</v>
      </c>
    </row>
    <row r="215" spans="1:28" ht="24.95" customHeight="1" thickBot="1" x14ac:dyDescent="0.45">
      <c r="A215" s="126">
        <v>10</v>
      </c>
      <c r="B215" s="72"/>
      <c r="C215" s="127" t="s">
        <v>5</v>
      </c>
      <c r="D215" s="86"/>
      <c r="E215" s="69"/>
      <c r="F215" s="128" t="s">
        <v>3</v>
      </c>
      <c r="G215" s="75"/>
      <c r="H215" s="127" t="s">
        <v>4</v>
      </c>
      <c r="I215" s="69"/>
      <c r="J215" s="129" t="s">
        <v>3</v>
      </c>
      <c r="K215" s="75"/>
      <c r="L215" s="127" t="s">
        <v>4</v>
      </c>
      <c r="M215" s="77"/>
      <c r="N215" s="147">
        <f t="shared" si="27"/>
        <v>0</v>
      </c>
      <c r="O215" s="130" t="s">
        <v>6</v>
      </c>
      <c r="P215" s="148">
        <f t="shared" si="28"/>
        <v>0</v>
      </c>
      <c r="Q215" s="128" t="s">
        <v>4</v>
      </c>
      <c r="R215" s="80"/>
      <c r="S215" s="127" t="s">
        <v>7</v>
      </c>
      <c r="T215" s="69"/>
      <c r="U215" s="131" t="s">
        <v>7</v>
      </c>
      <c r="V215" s="85"/>
      <c r="W215" s="130" t="s">
        <v>7</v>
      </c>
      <c r="X215" s="132">
        <f>IFERROR(IF(M215="",(HOUR(N215)+MINUTE(N215)/60)*記号!$C$3,(HOUR(N215)+MINUTE(N215)/60)*記号!$C$4),"")</f>
        <v>0</v>
      </c>
      <c r="Y215" s="131" t="s">
        <v>7</v>
      </c>
      <c r="Z215" s="133">
        <f t="shared" si="29"/>
        <v>0</v>
      </c>
      <c r="AA215" s="134" t="s">
        <v>7</v>
      </c>
    </row>
    <row r="216" spans="1:28" s="177" customFormat="1" ht="6.75" customHeight="1" thickBot="1" x14ac:dyDescent="0.45">
      <c r="A216" s="165"/>
      <c r="B216" s="166"/>
      <c r="C216" s="166"/>
      <c r="D216" s="165"/>
      <c r="E216" s="166"/>
      <c r="F216" s="167"/>
      <c r="G216" s="167"/>
      <c r="H216" s="167"/>
      <c r="I216" s="175"/>
      <c r="J216" s="175"/>
      <c r="K216" s="167"/>
      <c r="L216" s="167"/>
      <c r="M216" s="165"/>
      <c r="N216" s="168"/>
      <c r="O216" s="169"/>
      <c r="P216" s="170"/>
      <c r="Q216" s="169"/>
      <c r="R216" s="171"/>
      <c r="S216" s="166"/>
      <c r="T216" s="166"/>
      <c r="U216" s="166"/>
      <c r="V216" s="172"/>
      <c r="W216" s="167"/>
      <c r="X216" s="173"/>
      <c r="Y216" s="174"/>
      <c r="Z216" s="176"/>
      <c r="AA216" s="174"/>
    </row>
    <row r="217" spans="1:28" ht="26.25" customHeight="1" thickBot="1" x14ac:dyDescent="0.45">
      <c r="A217" s="101"/>
      <c r="I217" s="254" t="s">
        <v>27</v>
      </c>
      <c r="J217" s="254"/>
      <c r="K217" s="254"/>
      <c r="L217" s="255"/>
      <c r="M217" s="135"/>
      <c r="N217" s="149">
        <f>SUMIF($M206:$M215,"",$N206:$N215)</f>
        <v>0</v>
      </c>
      <c r="O217" s="150"/>
      <c r="P217" s="151"/>
      <c r="Q217" s="136"/>
      <c r="R217" s="178"/>
      <c r="W217" s="140" t="s">
        <v>43</v>
      </c>
      <c r="X217" s="153">
        <f>IF(R218=0,SUMIF($M206:$M215,"",$X206:$X215),SUMIF($M206:$M215,"",$X206:$X215)-R218/60*記号!$C$3)</f>
        <v>0</v>
      </c>
      <c r="Y217" s="109" t="s">
        <v>7</v>
      </c>
      <c r="Z217" s="111">
        <f>MIN(X217,SUMIF(M206:M215,"",V206:V215))</f>
        <v>0</v>
      </c>
      <c r="AA217" s="112" t="s">
        <v>7</v>
      </c>
    </row>
    <row r="218" spans="1:28" ht="26.45" customHeight="1" thickBot="1" x14ac:dyDescent="0.45">
      <c r="A218" s="101"/>
      <c r="I218" s="254" t="s">
        <v>28</v>
      </c>
      <c r="J218" s="254"/>
      <c r="K218" s="254"/>
      <c r="L218" s="255"/>
      <c r="M218" s="135"/>
      <c r="N218" s="149">
        <f>SUMIF($M207:$M217,"〇",$N207:$N217)</f>
        <v>0</v>
      </c>
      <c r="O218" s="150"/>
      <c r="P218" s="151"/>
      <c r="Q218" s="136"/>
      <c r="R218" s="213">
        <f>MINUTE(MOD(SUM(N217:N218),60))</f>
        <v>0</v>
      </c>
      <c r="W218" s="140" t="s">
        <v>44</v>
      </c>
      <c r="X218" s="154">
        <f>SUMIF($M206:$M215,"〇",$X206:$X215)</f>
        <v>0</v>
      </c>
      <c r="Y218" s="155" t="s">
        <v>7</v>
      </c>
      <c r="Z218" s="156">
        <f>MIN(X218,SUMIF(M206:M215,"〇",V206:V215))</f>
        <v>0</v>
      </c>
      <c r="AA218" s="157" t="s">
        <v>7</v>
      </c>
    </row>
    <row r="219" spans="1:28" ht="26.45" customHeight="1" thickTop="1" thickBot="1" x14ac:dyDescent="0.45">
      <c r="A219" s="101"/>
      <c r="K219" s="254" t="s">
        <v>29</v>
      </c>
      <c r="L219" s="255"/>
      <c r="M219" s="162">
        <f>+D203</f>
        <v>0</v>
      </c>
      <c r="N219" s="163" t="s">
        <v>38</v>
      </c>
      <c r="O219" s="187">
        <f>SUM($N206:$N215)</f>
        <v>0</v>
      </c>
      <c r="P219" s="163" t="s">
        <v>16</v>
      </c>
      <c r="Q219" s="164"/>
      <c r="R219" s="137" t="s">
        <v>26</v>
      </c>
      <c r="W219" s="140" t="s">
        <v>45</v>
      </c>
      <c r="X219" s="158">
        <f>+X217+X218</f>
        <v>0</v>
      </c>
      <c r="Y219" s="159" t="s">
        <v>7</v>
      </c>
      <c r="Z219" s="160">
        <f>+Z217+Z218</f>
        <v>0</v>
      </c>
      <c r="AA219" s="161" t="s">
        <v>7</v>
      </c>
    </row>
    <row r="220" spans="1:28" ht="16.5" customHeight="1" thickTop="1" x14ac:dyDescent="0.4">
      <c r="A220" s="101"/>
      <c r="K220" s="139"/>
      <c r="L220" s="139"/>
      <c r="M220" s="181"/>
      <c r="N220" s="181"/>
      <c r="O220" s="181"/>
      <c r="Q220" s="181"/>
      <c r="R220" s="137"/>
      <c r="W220" s="140"/>
      <c r="X220" s="182"/>
      <c r="Y220" s="138"/>
      <c r="Z220" s="182"/>
      <c r="AA220" s="138"/>
    </row>
    <row r="221" spans="1:28" ht="39.950000000000003" customHeight="1" x14ac:dyDescent="0.4">
      <c r="A221" s="89"/>
      <c r="B221" s="89"/>
      <c r="C221" s="89"/>
      <c r="D221" s="89"/>
      <c r="E221" s="89"/>
      <c r="F221" s="89"/>
      <c r="G221" s="89"/>
      <c r="H221" s="89"/>
      <c r="I221" s="89"/>
      <c r="J221" s="89"/>
      <c r="K221" s="89"/>
      <c r="L221" s="89"/>
      <c r="M221" s="89"/>
      <c r="N221" s="89"/>
      <c r="O221" s="89"/>
      <c r="Q221" s="89"/>
      <c r="R221" s="89"/>
      <c r="S221" s="89"/>
      <c r="T221" s="89"/>
      <c r="U221" s="89"/>
      <c r="V221" s="89"/>
      <c r="W221" s="89"/>
      <c r="X221" s="252" t="s">
        <v>11</v>
      </c>
      <c r="Y221" s="252"/>
      <c r="Z221" s="252"/>
      <c r="AA221" s="252"/>
      <c r="AB221" s="90"/>
    </row>
    <row r="222" spans="1:28" ht="33" x14ac:dyDescent="0.4">
      <c r="A222" s="225" t="s">
        <v>24</v>
      </c>
      <c r="B222" s="225"/>
      <c r="C222" s="225"/>
      <c r="D222" s="225"/>
      <c r="E222" s="225"/>
      <c r="F222" s="225"/>
      <c r="G222" s="225"/>
      <c r="H222" s="225"/>
      <c r="I222" s="225"/>
      <c r="J222" s="225"/>
      <c r="K222" s="225"/>
      <c r="L222" s="225"/>
      <c r="M222" s="225"/>
      <c r="N222" s="225"/>
      <c r="O222" s="225"/>
      <c r="P222" s="225"/>
      <c r="Q222" s="225"/>
      <c r="R222" s="225"/>
      <c r="S222" s="225"/>
      <c r="T222" s="225"/>
      <c r="U222" s="225"/>
      <c r="V222" s="225"/>
      <c r="W222" s="225"/>
      <c r="X222" s="225"/>
      <c r="Y222" s="225"/>
      <c r="Z222" s="225"/>
      <c r="AA222" s="225"/>
      <c r="AB222" s="90"/>
    </row>
    <row r="223" spans="1:28" ht="37.9" customHeight="1" thickBot="1" x14ac:dyDescent="0.55000000000000004">
      <c r="A223" s="226" t="s">
        <v>10</v>
      </c>
      <c r="B223" s="226"/>
      <c r="C223" s="226"/>
      <c r="D223" s="226"/>
      <c r="E223" s="227">
        <f>+$E$3</f>
        <v>0</v>
      </c>
      <c r="F223" s="227"/>
      <c r="G223" s="227"/>
      <c r="H223" s="227"/>
      <c r="I223" s="227"/>
      <c r="J223" s="227"/>
      <c r="K223" s="227"/>
      <c r="L223" s="227"/>
      <c r="M223" s="227"/>
      <c r="N223" s="141"/>
    </row>
    <row r="224" spans="1:28" ht="37.9" customHeight="1" thickTop="1" x14ac:dyDescent="0.5">
      <c r="A224" s="228"/>
      <c r="B224" s="228"/>
      <c r="C224" s="228"/>
      <c r="D224" s="228"/>
      <c r="E224" s="229"/>
      <c r="F224" s="229"/>
      <c r="G224" s="141"/>
      <c r="H224" s="141"/>
      <c r="I224" s="229"/>
      <c r="J224" s="229"/>
      <c r="K224" s="229"/>
      <c r="L224" s="229"/>
      <c r="M224" s="229"/>
      <c r="N224" s="141"/>
    </row>
    <row r="225" spans="1:27" ht="10.15" customHeight="1" x14ac:dyDescent="0.5">
      <c r="A225" s="237"/>
      <c r="B225" s="237"/>
      <c r="C225" s="237"/>
      <c r="D225" s="237"/>
      <c r="E225" s="237"/>
      <c r="F225" s="237"/>
      <c r="G225" s="237"/>
      <c r="H225" s="237"/>
      <c r="I225" s="237"/>
      <c r="J225" s="237"/>
      <c r="K225" s="237"/>
      <c r="L225" s="237"/>
      <c r="M225" s="237"/>
      <c r="N225" s="237"/>
      <c r="X225" s="142"/>
      <c r="Y225" s="142"/>
    </row>
    <row r="226" spans="1:27" ht="24" customHeight="1" x14ac:dyDescent="0.4">
      <c r="A226" s="92"/>
      <c r="B226" s="92"/>
      <c r="C226" s="92"/>
      <c r="D226" s="92"/>
      <c r="E226" s="92"/>
      <c r="F226" s="92"/>
      <c r="G226" s="92"/>
      <c r="H226" s="92"/>
      <c r="I226" s="92"/>
      <c r="Q226" s="93"/>
      <c r="W226" s="94"/>
      <c r="X226" s="238" t="s">
        <v>35</v>
      </c>
      <c r="Y226" s="238"/>
      <c r="Z226" s="238"/>
      <c r="AA226" s="238"/>
    </row>
    <row r="227" spans="1:27" ht="9.75" customHeight="1" x14ac:dyDescent="0.4">
      <c r="A227" s="95"/>
      <c r="B227" s="95"/>
      <c r="C227" s="95"/>
      <c r="D227" s="95"/>
      <c r="E227" s="96"/>
      <c r="F227" s="96"/>
      <c r="G227" s="96"/>
      <c r="H227" s="96"/>
      <c r="I227" s="96"/>
      <c r="J227" s="96"/>
      <c r="K227" s="96"/>
      <c r="L227" s="96"/>
      <c r="M227" s="96"/>
      <c r="O227" s="97"/>
      <c r="P227" s="97"/>
      <c r="Q227" s="93"/>
      <c r="R227" s="98"/>
      <c r="T227" s="240"/>
      <c r="U227" s="240"/>
      <c r="V227" s="94"/>
      <c r="W227" s="94"/>
      <c r="X227" s="238"/>
      <c r="Y227" s="238"/>
      <c r="Z227" s="238"/>
      <c r="AA227" s="238"/>
    </row>
    <row r="228" spans="1:27" ht="30" customHeight="1" thickBot="1" x14ac:dyDescent="0.45">
      <c r="A228" s="99" t="s">
        <v>18</v>
      </c>
      <c r="B228" s="65"/>
      <c r="C228" s="100" t="s">
        <v>19</v>
      </c>
      <c r="D228" s="65"/>
      <c r="E228" s="101" t="s">
        <v>20</v>
      </c>
      <c r="K228" s="102"/>
      <c r="L228" s="97"/>
      <c r="M228" s="97"/>
      <c r="N228" s="97"/>
      <c r="O228" s="97"/>
      <c r="P228" s="97"/>
      <c r="Q228" s="93"/>
      <c r="R228" s="214" t="s">
        <v>12</v>
      </c>
      <c r="S228" s="215"/>
      <c r="T228" s="215"/>
      <c r="U228" s="216"/>
      <c r="V228" s="103"/>
      <c r="W228" s="103"/>
      <c r="X228" s="239"/>
      <c r="Y228" s="239"/>
      <c r="Z228" s="239"/>
      <c r="AA228" s="239"/>
    </row>
    <row r="229" spans="1:27" ht="20.25" customHeight="1" x14ac:dyDescent="0.4">
      <c r="B229" s="241" t="s">
        <v>0</v>
      </c>
      <c r="C229" s="242"/>
      <c r="D229" s="245" t="s">
        <v>8</v>
      </c>
      <c r="E229" s="217" t="s">
        <v>15</v>
      </c>
      <c r="F229" s="217"/>
      <c r="G229" s="217"/>
      <c r="H229" s="217"/>
      <c r="I229" s="217"/>
      <c r="J229" s="217"/>
      <c r="K229" s="217"/>
      <c r="L229" s="217"/>
      <c r="M229" s="217" t="s">
        <v>9</v>
      </c>
      <c r="N229" s="247" t="s">
        <v>21</v>
      </c>
      <c r="O229" s="248"/>
      <c r="P229" s="248"/>
      <c r="Q229" s="242"/>
      <c r="R229" s="221" t="s">
        <v>13</v>
      </c>
      <c r="S229" s="222"/>
      <c r="T229" s="217" t="s">
        <v>14</v>
      </c>
      <c r="U229" s="218"/>
      <c r="V229" s="221" t="s">
        <v>22</v>
      </c>
      <c r="W229" s="222"/>
      <c r="X229" s="230" t="s">
        <v>23</v>
      </c>
      <c r="Y229" s="230"/>
      <c r="Z229" s="232" t="s">
        <v>34</v>
      </c>
      <c r="AA229" s="233"/>
    </row>
    <row r="230" spans="1:27" ht="20.25" customHeight="1" thickBot="1" x14ac:dyDescent="0.45">
      <c r="B230" s="243"/>
      <c r="C230" s="244"/>
      <c r="D230" s="246"/>
      <c r="E230" s="236" t="s">
        <v>1</v>
      </c>
      <c r="F230" s="236"/>
      <c r="G230" s="236"/>
      <c r="H230" s="236"/>
      <c r="I230" s="236" t="s">
        <v>2</v>
      </c>
      <c r="J230" s="236"/>
      <c r="K230" s="236"/>
      <c r="L230" s="236"/>
      <c r="M230" s="236"/>
      <c r="N230" s="249"/>
      <c r="O230" s="250"/>
      <c r="P230" s="250"/>
      <c r="Q230" s="251"/>
      <c r="R230" s="223"/>
      <c r="S230" s="224"/>
      <c r="T230" s="219"/>
      <c r="U230" s="220"/>
      <c r="V230" s="223"/>
      <c r="W230" s="224"/>
      <c r="X230" s="231"/>
      <c r="Y230" s="231"/>
      <c r="Z230" s="234"/>
      <c r="AA230" s="235"/>
    </row>
    <row r="231" spans="1:27" ht="24.95" customHeight="1" x14ac:dyDescent="0.4">
      <c r="A231" s="104">
        <v>1</v>
      </c>
      <c r="B231" s="70"/>
      <c r="C231" s="105" t="s">
        <v>5</v>
      </c>
      <c r="D231" s="76"/>
      <c r="E231" s="66"/>
      <c r="F231" s="106" t="s">
        <v>3</v>
      </c>
      <c r="G231" s="73"/>
      <c r="H231" s="107" t="s">
        <v>4</v>
      </c>
      <c r="I231" s="66"/>
      <c r="J231" s="106" t="s">
        <v>3</v>
      </c>
      <c r="K231" s="73"/>
      <c r="L231" s="108" t="s">
        <v>4</v>
      </c>
      <c r="M231" s="76"/>
      <c r="N231" s="143">
        <f>IF(TIME(I231,K231,0)&lt;TIME(E231,G231,0),TIME(I231,G231,0)+1-TIME(E231,,0),TIME(I231,K231,0)-TIME(E231,G231,0))</f>
        <v>0</v>
      </c>
      <c r="O231" s="108" t="s">
        <v>6</v>
      </c>
      <c r="P231" s="144">
        <f>MINUTE(MOD(N231,60))</f>
        <v>0</v>
      </c>
      <c r="Q231" s="106" t="s">
        <v>4</v>
      </c>
      <c r="R231" s="78"/>
      <c r="S231" s="105" t="s">
        <v>7</v>
      </c>
      <c r="T231" s="81"/>
      <c r="U231" s="109" t="s">
        <v>7</v>
      </c>
      <c r="V231" s="83"/>
      <c r="W231" s="110" t="s">
        <v>7</v>
      </c>
      <c r="X231" s="88">
        <f>IFERROR(IF(M231="",(HOUR(N231)+MINUTE(N231)/60)*記号!$C$3,(HOUR(N231)+MINUTE(N231)/60)*記号!$C$4),"")</f>
        <v>0</v>
      </c>
      <c r="Y231" s="109" t="s">
        <v>7</v>
      </c>
      <c r="Z231" s="111">
        <f>IF(X231="","",MIN(V231,X231))</f>
        <v>0</v>
      </c>
      <c r="AA231" s="112" t="s">
        <v>7</v>
      </c>
    </row>
    <row r="232" spans="1:27" ht="24.95" customHeight="1" x14ac:dyDescent="0.4">
      <c r="A232" s="113">
        <v>2</v>
      </c>
      <c r="B232" s="71"/>
      <c r="C232" s="114" t="s">
        <v>5</v>
      </c>
      <c r="D232" s="77"/>
      <c r="E232" s="67"/>
      <c r="F232" s="115" t="s">
        <v>3</v>
      </c>
      <c r="G232" s="74"/>
      <c r="H232" s="116" t="s">
        <v>4</v>
      </c>
      <c r="I232" s="67"/>
      <c r="J232" s="115" t="s">
        <v>3</v>
      </c>
      <c r="K232" s="74"/>
      <c r="L232" s="117" t="s">
        <v>4</v>
      </c>
      <c r="M232" s="77"/>
      <c r="N232" s="143">
        <f t="shared" ref="N232:N240" si="30">IF(TIME(I232,K232,0)&lt;TIME(E232,G232,0),TIME(I232,G232,0)+1-TIME(E232,,0),TIME(I232,K232,0)-TIME(E232,G232,0))</f>
        <v>0</v>
      </c>
      <c r="O232" s="114" t="s">
        <v>6</v>
      </c>
      <c r="P232" s="145">
        <f t="shared" ref="P232:P240" si="31">MINUTE(MOD(N232,60))</f>
        <v>0</v>
      </c>
      <c r="Q232" s="106" t="s">
        <v>4</v>
      </c>
      <c r="R232" s="79"/>
      <c r="S232" s="107" t="s">
        <v>7</v>
      </c>
      <c r="T232" s="82"/>
      <c r="U232" s="115" t="s">
        <v>7</v>
      </c>
      <c r="V232" s="84"/>
      <c r="W232" s="118" t="s">
        <v>7</v>
      </c>
      <c r="X232" s="119">
        <f>IFERROR(IF(M232="",(HOUR(N232)+MINUTE(N232)/60)*記号!$C$3,(HOUR(N232)+MINUTE(N232)/60)*記号!$C$4),"")</f>
        <v>0</v>
      </c>
      <c r="Y232" s="120" t="s">
        <v>7</v>
      </c>
      <c r="Z232" s="121">
        <f t="shared" ref="Z232:Z240" si="32">IF(X232="","",MIN(V232,X232))</f>
        <v>0</v>
      </c>
      <c r="AA232" s="122" t="s">
        <v>7</v>
      </c>
    </row>
    <row r="233" spans="1:27" ht="24.95" customHeight="1" x14ac:dyDescent="0.4">
      <c r="A233" s="113">
        <v>3</v>
      </c>
      <c r="B233" s="71"/>
      <c r="C233" s="114" t="s">
        <v>5</v>
      </c>
      <c r="D233" s="87"/>
      <c r="E233" s="67"/>
      <c r="F233" s="115" t="s">
        <v>3</v>
      </c>
      <c r="G233" s="74"/>
      <c r="H233" s="116" t="s">
        <v>4</v>
      </c>
      <c r="I233" s="67"/>
      <c r="J233" s="115" t="s">
        <v>3</v>
      </c>
      <c r="K233" s="74"/>
      <c r="L233" s="114" t="s">
        <v>4</v>
      </c>
      <c r="M233" s="87"/>
      <c r="N233" s="146">
        <f t="shared" si="30"/>
        <v>0</v>
      </c>
      <c r="O233" s="114" t="s">
        <v>6</v>
      </c>
      <c r="P233" s="145">
        <f t="shared" si="31"/>
        <v>0</v>
      </c>
      <c r="Q233" s="115" t="s">
        <v>4</v>
      </c>
      <c r="R233" s="79"/>
      <c r="S233" s="114" t="s">
        <v>7</v>
      </c>
      <c r="T233" s="67"/>
      <c r="U233" s="123" t="s">
        <v>7</v>
      </c>
      <c r="V233" s="84"/>
      <c r="W233" s="118" t="s">
        <v>7</v>
      </c>
      <c r="X233" s="119">
        <f>IFERROR(IF(M233="",(HOUR(N233)+MINUTE(N233)/60)*記号!$C$3,(HOUR(N233)+MINUTE(N233)/60)*記号!$C$4),"")</f>
        <v>0</v>
      </c>
      <c r="Y233" s="123" t="s">
        <v>7</v>
      </c>
      <c r="Z233" s="124">
        <f t="shared" si="32"/>
        <v>0</v>
      </c>
      <c r="AA233" s="125" t="s">
        <v>7</v>
      </c>
    </row>
    <row r="234" spans="1:27" ht="24.95" customHeight="1" x14ac:dyDescent="0.4">
      <c r="A234" s="113">
        <v>4</v>
      </c>
      <c r="B234" s="71"/>
      <c r="C234" s="114" t="s">
        <v>5</v>
      </c>
      <c r="D234" s="87"/>
      <c r="E234" s="67"/>
      <c r="F234" s="115" t="s">
        <v>3</v>
      </c>
      <c r="G234" s="74"/>
      <c r="H234" s="116" t="s">
        <v>4</v>
      </c>
      <c r="I234" s="67"/>
      <c r="J234" s="115" t="s">
        <v>3</v>
      </c>
      <c r="K234" s="73"/>
      <c r="L234" s="108" t="s">
        <v>4</v>
      </c>
      <c r="M234" s="87"/>
      <c r="N234" s="143">
        <f t="shared" si="30"/>
        <v>0</v>
      </c>
      <c r="O234" s="114" t="s">
        <v>6</v>
      </c>
      <c r="P234" s="145">
        <f t="shared" si="31"/>
        <v>0</v>
      </c>
      <c r="Q234" s="115" t="s">
        <v>4</v>
      </c>
      <c r="R234" s="79"/>
      <c r="S234" s="107" t="s">
        <v>7</v>
      </c>
      <c r="T234" s="82"/>
      <c r="U234" s="115" t="s">
        <v>7</v>
      </c>
      <c r="V234" s="84"/>
      <c r="W234" s="118" t="s">
        <v>7</v>
      </c>
      <c r="X234" s="119">
        <f>IFERROR(IF(M234="",(HOUR(N234)+MINUTE(N234)/60)*記号!$C$3,(HOUR(N234)+MINUTE(N234)/60)*記号!$C$4),"")</f>
        <v>0</v>
      </c>
      <c r="Y234" s="120" t="s">
        <v>7</v>
      </c>
      <c r="Z234" s="121">
        <f t="shared" si="32"/>
        <v>0</v>
      </c>
      <c r="AA234" s="122" t="s">
        <v>7</v>
      </c>
    </row>
    <row r="235" spans="1:27" ht="24.95" customHeight="1" x14ac:dyDescent="0.4">
      <c r="A235" s="113">
        <v>5</v>
      </c>
      <c r="B235" s="71"/>
      <c r="C235" s="114" t="s">
        <v>5</v>
      </c>
      <c r="D235" s="77"/>
      <c r="E235" s="67"/>
      <c r="F235" s="115" t="s">
        <v>3</v>
      </c>
      <c r="G235" s="74"/>
      <c r="H235" s="116" t="s">
        <v>4</v>
      </c>
      <c r="I235" s="67"/>
      <c r="J235" s="115" t="s">
        <v>3</v>
      </c>
      <c r="K235" s="74"/>
      <c r="L235" s="114" t="s">
        <v>4</v>
      </c>
      <c r="M235" s="77"/>
      <c r="N235" s="143">
        <f t="shared" si="30"/>
        <v>0</v>
      </c>
      <c r="O235" s="114" t="s">
        <v>6</v>
      </c>
      <c r="P235" s="145">
        <f t="shared" si="31"/>
        <v>0</v>
      </c>
      <c r="Q235" s="115" t="s">
        <v>4</v>
      </c>
      <c r="R235" s="79"/>
      <c r="S235" s="114" t="s">
        <v>7</v>
      </c>
      <c r="T235" s="67"/>
      <c r="U235" s="123" t="s">
        <v>7</v>
      </c>
      <c r="V235" s="84"/>
      <c r="W235" s="118" t="s">
        <v>7</v>
      </c>
      <c r="X235" s="119">
        <f>IFERROR(IF(M235="",(HOUR(N235)+MINUTE(N235)/60)*記号!$C$3,(HOUR(N235)+MINUTE(N235)/60)*記号!$C$4),"")</f>
        <v>0</v>
      </c>
      <c r="Y235" s="123" t="s">
        <v>7</v>
      </c>
      <c r="Z235" s="124">
        <f t="shared" si="32"/>
        <v>0</v>
      </c>
      <c r="AA235" s="125" t="s">
        <v>7</v>
      </c>
    </row>
    <row r="236" spans="1:27" ht="24.95" customHeight="1" x14ac:dyDescent="0.4">
      <c r="A236" s="113">
        <v>6</v>
      </c>
      <c r="B236" s="71"/>
      <c r="C236" s="114" t="s">
        <v>5</v>
      </c>
      <c r="D236" s="77"/>
      <c r="E236" s="67"/>
      <c r="F236" s="115" t="s">
        <v>3</v>
      </c>
      <c r="G236" s="74"/>
      <c r="H236" s="116" t="s">
        <v>4</v>
      </c>
      <c r="I236" s="67"/>
      <c r="J236" s="115" t="s">
        <v>3</v>
      </c>
      <c r="K236" s="74"/>
      <c r="L236" s="114" t="s">
        <v>4</v>
      </c>
      <c r="M236" s="77"/>
      <c r="N236" s="143">
        <f t="shared" si="30"/>
        <v>0</v>
      </c>
      <c r="O236" s="114" t="s">
        <v>6</v>
      </c>
      <c r="P236" s="145">
        <f t="shared" si="31"/>
        <v>0</v>
      </c>
      <c r="Q236" s="115" t="s">
        <v>4</v>
      </c>
      <c r="R236" s="79"/>
      <c r="S236" s="107" t="s">
        <v>7</v>
      </c>
      <c r="T236" s="82"/>
      <c r="U236" s="115" t="s">
        <v>7</v>
      </c>
      <c r="V236" s="84"/>
      <c r="W236" s="118" t="s">
        <v>7</v>
      </c>
      <c r="X236" s="119">
        <f>IFERROR(IF(M236="",(HOUR(N236)+MINUTE(N236)/60)*記号!$C$3,(HOUR(N236)+MINUTE(N236)/60)*記号!$C$4),"")</f>
        <v>0</v>
      </c>
      <c r="Y236" s="120" t="s">
        <v>7</v>
      </c>
      <c r="Z236" s="121">
        <f t="shared" si="32"/>
        <v>0</v>
      </c>
      <c r="AA236" s="122" t="s">
        <v>7</v>
      </c>
    </row>
    <row r="237" spans="1:27" ht="24.95" customHeight="1" x14ac:dyDescent="0.4">
      <c r="A237" s="113">
        <v>7</v>
      </c>
      <c r="B237" s="71"/>
      <c r="C237" s="114" t="s">
        <v>5</v>
      </c>
      <c r="D237" s="77"/>
      <c r="E237" s="67"/>
      <c r="F237" s="115" t="s">
        <v>3</v>
      </c>
      <c r="G237" s="74"/>
      <c r="H237" s="116" t="s">
        <v>4</v>
      </c>
      <c r="I237" s="67"/>
      <c r="J237" s="115" t="s">
        <v>3</v>
      </c>
      <c r="K237" s="74"/>
      <c r="L237" s="114" t="s">
        <v>4</v>
      </c>
      <c r="M237" s="77"/>
      <c r="N237" s="143">
        <f t="shared" si="30"/>
        <v>0</v>
      </c>
      <c r="O237" s="114" t="s">
        <v>6</v>
      </c>
      <c r="P237" s="145">
        <f t="shared" si="31"/>
        <v>0</v>
      </c>
      <c r="Q237" s="115" t="s">
        <v>4</v>
      </c>
      <c r="R237" s="79"/>
      <c r="S237" s="114" t="s">
        <v>7</v>
      </c>
      <c r="T237" s="67"/>
      <c r="U237" s="123" t="s">
        <v>7</v>
      </c>
      <c r="V237" s="84"/>
      <c r="W237" s="118" t="s">
        <v>7</v>
      </c>
      <c r="X237" s="119">
        <f>IFERROR(IF(M237="",(HOUR(N237)+MINUTE(N237)/60)*記号!$C$3,(HOUR(N237)+MINUTE(N237)/60)*記号!$C$4),"")</f>
        <v>0</v>
      </c>
      <c r="Y237" s="123" t="s">
        <v>7</v>
      </c>
      <c r="Z237" s="124">
        <f t="shared" si="32"/>
        <v>0</v>
      </c>
      <c r="AA237" s="125" t="s">
        <v>7</v>
      </c>
    </row>
    <row r="238" spans="1:27" ht="24.95" customHeight="1" x14ac:dyDescent="0.4">
      <c r="A238" s="113">
        <v>8</v>
      </c>
      <c r="B238" s="71"/>
      <c r="C238" s="114" t="s">
        <v>5</v>
      </c>
      <c r="D238" s="77"/>
      <c r="E238" s="68"/>
      <c r="F238" s="115" t="s">
        <v>3</v>
      </c>
      <c r="G238" s="74"/>
      <c r="H238" s="116" t="s">
        <v>4</v>
      </c>
      <c r="I238" s="67"/>
      <c r="J238" s="115" t="s">
        <v>3</v>
      </c>
      <c r="K238" s="74"/>
      <c r="L238" s="114" t="s">
        <v>4</v>
      </c>
      <c r="M238" s="77"/>
      <c r="N238" s="143">
        <f t="shared" si="30"/>
        <v>0</v>
      </c>
      <c r="O238" s="114" t="s">
        <v>6</v>
      </c>
      <c r="P238" s="145">
        <f t="shared" si="31"/>
        <v>0</v>
      </c>
      <c r="Q238" s="115" t="s">
        <v>4</v>
      </c>
      <c r="R238" s="79"/>
      <c r="S238" s="107" t="s">
        <v>7</v>
      </c>
      <c r="T238" s="82"/>
      <c r="U238" s="115" t="s">
        <v>7</v>
      </c>
      <c r="V238" s="84"/>
      <c r="W238" s="118" t="s">
        <v>7</v>
      </c>
      <c r="X238" s="119">
        <f>IFERROR(IF(M238="",(HOUR(N238)+MINUTE(N238)/60)*記号!$C$3,(HOUR(N238)+MINUTE(N238)/60)*記号!$C$4),"")</f>
        <v>0</v>
      </c>
      <c r="Y238" s="120" t="s">
        <v>7</v>
      </c>
      <c r="Z238" s="121">
        <f t="shared" si="32"/>
        <v>0</v>
      </c>
      <c r="AA238" s="122" t="s">
        <v>7</v>
      </c>
    </row>
    <row r="239" spans="1:27" ht="24.95" customHeight="1" x14ac:dyDescent="0.4">
      <c r="A239" s="113">
        <v>9</v>
      </c>
      <c r="B239" s="71"/>
      <c r="C239" s="114" t="s">
        <v>5</v>
      </c>
      <c r="D239" s="77"/>
      <c r="E239" s="67"/>
      <c r="F239" s="115" t="s">
        <v>3</v>
      </c>
      <c r="G239" s="74"/>
      <c r="H239" s="116" t="s">
        <v>4</v>
      </c>
      <c r="I239" s="67"/>
      <c r="J239" s="115" t="s">
        <v>3</v>
      </c>
      <c r="K239" s="74"/>
      <c r="L239" s="114" t="s">
        <v>4</v>
      </c>
      <c r="M239" s="77"/>
      <c r="N239" s="143">
        <f t="shared" si="30"/>
        <v>0</v>
      </c>
      <c r="O239" s="114" t="s">
        <v>6</v>
      </c>
      <c r="P239" s="145">
        <f t="shared" si="31"/>
        <v>0</v>
      </c>
      <c r="Q239" s="115" t="s">
        <v>4</v>
      </c>
      <c r="R239" s="79"/>
      <c r="S239" s="114" t="s">
        <v>7</v>
      </c>
      <c r="T239" s="67"/>
      <c r="U239" s="123" t="s">
        <v>7</v>
      </c>
      <c r="V239" s="84"/>
      <c r="W239" s="118" t="s">
        <v>7</v>
      </c>
      <c r="X239" s="119">
        <f>IFERROR(IF(M239="",(HOUR(N239)+MINUTE(N239)/60)*記号!$C$3,(HOUR(N239)+MINUTE(N239)/60)*記号!$C$4),"")</f>
        <v>0</v>
      </c>
      <c r="Y239" s="123" t="s">
        <v>7</v>
      </c>
      <c r="Z239" s="124">
        <f t="shared" si="32"/>
        <v>0</v>
      </c>
      <c r="AA239" s="125" t="s">
        <v>7</v>
      </c>
    </row>
    <row r="240" spans="1:27" ht="24.95" customHeight="1" thickBot="1" x14ac:dyDescent="0.45">
      <c r="A240" s="126">
        <v>10</v>
      </c>
      <c r="B240" s="72"/>
      <c r="C240" s="127" t="s">
        <v>5</v>
      </c>
      <c r="D240" s="86"/>
      <c r="E240" s="69"/>
      <c r="F240" s="128" t="s">
        <v>3</v>
      </c>
      <c r="G240" s="75"/>
      <c r="H240" s="127" t="s">
        <v>4</v>
      </c>
      <c r="I240" s="69"/>
      <c r="J240" s="129" t="s">
        <v>3</v>
      </c>
      <c r="K240" s="75"/>
      <c r="L240" s="127" t="s">
        <v>4</v>
      </c>
      <c r="M240" s="77"/>
      <c r="N240" s="147">
        <f t="shared" si="30"/>
        <v>0</v>
      </c>
      <c r="O240" s="130" t="s">
        <v>6</v>
      </c>
      <c r="P240" s="148">
        <f t="shared" si="31"/>
        <v>0</v>
      </c>
      <c r="Q240" s="128" t="s">
        <v>4</v>
      </c>
      <c r="R240" s="80"/>
      <c r="S240" s="127" t="s">
        <v>7</v>
      </c>
      <c r="T240" s="69"/>
      <c r="U240" s="131" t="s">
        <v>7</v>
      </c>
      <c r="V240" s="85"/>
      <c r="W240" s="130" t="s">
        <v>7</v>
      </c>
      <c r="X240" s="132">
        <f>IFERROR(IF(M240="",(HOUR(N240)+MINUTE(N240)/60)*記号!$C$3,(HOUR(N240)+MINUTE(N240)/60)*記号!$C$4),"")</f>
        <v>0</v>
      </c>
      <c r="Y240" s="131" t="s">
        <v>7</v>
      </c>
      <c r="Z240" s="133">
        <f t="shared" si="32"/>
        <v>0</v>
      </c>
      <c r="AA240" s="134" t="s">
        <v>7</v>
      </c>
    </row>
    <row r="241" spans="1:27" s="177" customFormat="1" ht="6.75" customHeight="1" thickBot="1" x14ac:dyDescent="0.45">
      <c r="A241" s="165"/>
      <c r="B241" s="166"/>
      <c r="C241" s="166"/>
      <c r="D241" s="165"/>
      <c r="E241" s="166"/>
      <c r="F241" s="167"/>
      <c r="G241" s="167"/>
      <c r="H241" s="167"/>
      <c r="I241" s="175"/>
      <c r="J241" s="175"/>
      <c r="K241" s="167"/>
      <c r="L241" s="167"/>
      <c r="M241" s="165"/>
      <c r="N241" s="168"/>
      <c r="O241" s="169"/>
      <c r="P241" s="170"/>
      <c r="Q241" s="169"/>
      <c r="R241" s="171"/>
      <c r="S241" s="166"/>
      <c r="T241" s="166"/>
      <c r="U241" s="166"/>
      <c r="V241" s="172"/>
      <c r="W241" s="167"/>
      <c r="X241" s="173"/>
      <c r="Y241" s="174"/>
      <c r="Z241" s="176"/>
      <c r="AA241" s="174"/>
    </row>
    <row r="242" spans="1:27" ht="26.25" customHeight="1" thickBot="1" x14ac:dyDescent="0.45">
      <c r="A242" s="101"/>
      <c r="I242" s="254" t="s">
        <v>27</v>
      </c>
      <c r="J242" s="254"/>
      <c r="K242" s="254"/>
      <c r="L242" s="255"/>
      <c r="M242" s="135"/>
      <c r="N242" s="149">
        <f>SUMIF($M231:$M240,"",$N231:$N240)</f>
        <v>0</v>
      </c>
      <c r="O242" s="150"/>
      <c r="P242" s="151"/>
      <c r="Q242" s="136"/>
      <c r="R242" s="178"/>
      <c r="W242" s="140" t="s">
        <v>43</v>
      </c>
      <c r="X242" s="153">
        <f>IF(R243=0,SUMIF($M231:$M240,"",$X231:$X240),SUMIF($M231:$M240,"",$X231:$X240)-R243/60*記号!$C$3)</f>
        <v>0</v>
      </c>
      <c r="Y242" s="109" t="s">
        <v>7</v>
      </c>
      <c r="Z242" s="111">
        <f>MIN(X242,SUMIF(M231:M240,"",V231:V240))</f>
        <v>0</v>
      </c>
      <c r="AA242" s="112" t="s">
        <v>7</v>
      </c>
    </row>
    <row r="243" spans="1:27" ht="26.45" customHeight="1" thickBot="1" x14ac:dyDescent="0.45">
      <c r="A243" s="101"/>
      <c r="I243" s="254" t="s">
        <v>28</v>
      </c>
      <c r="J243" s="254"/>
      <c r="K243" s="254"/>
      <c r="L243" s="255"/>
      <c r="M243" s="135"/>
      <c r="N243" s="149">
        <f>SUMIF($M232:$M242,"〇",$N232:$N242)</f>
        <v>0</v>
      </c>
      <c r="O243" s="150"/>
      <c r="P243" s="151"/>
      <c r="Q243" s="136"/>
      <c r="R243" s="213">
        <f>MINUTE(MOD(SUM(N242:N243),60))</f>
        <v>0</v>
      </c>
      <c r="W243" s="140" t="s">
        <v>44</v>
      </c>
      <c r="X243" s="154">
        <f>SUMIF($M231:$M240,"〇",$X231:$X240)</f>
        <v>0</v>
      </c>
      <c r="Y243" s="155" t="s">
        <v>7</v>
      </c>
      <c r="Z243" s="156">
        <f>MIN(X243,SUMIF(M231:M240,"〇",V231:V240))</f>
        <v>0</v>
      </c>
      <c r="AA243" s="157" t="s">
        <v>7</v>
      </c>
    </row>
    <row r="244" spans="1:27" ht="26.45" customHeight="1" thickTop="1" thickBot="1" x14ac:dyDescent="0.45">
      <c r="A244" s="101"/>
      <c r="K244" s="254" t="s">
        <v>29</v>
      </c>
      <c r="L244" s="255"/>
      <c r="M244" s="162">
        <f>+D228</f>
        <v>0</v>
      </c>
      <c r="N244" s="163" t="s">
        <v>38</v>
      </c>
      <c r="O244" s="187">
        <f>SUM($N231:$N240)</f>
        <v>0</v>
      </c>
      <c r="P244" s="163" t="s">
        <v>16</v>
      </c>
      <c r="Q244" s="164"/>
      <c r="R244" s="137" t="s">
        <v>26</v>
      </c>
      <c r="W244" s="140" t="s">
        <v>45</v>
      </c>
      <c r="X244" s="158">
        <f>+X242+X243</f>
        <v>0</v>
      </c>
      <c r="Y244" s="159" t="s">
        <v>7</v>
      </c>
      <c r="Z244" s="160">
        <f>+Z242+Z243</f>
        <v>0</v>
      </c>
      <c r="AA244" s="161" t="s">
        <v>7</v>
      </c>
    </row>
    <row r="245" spans="1:27" ht="16.5" customHeight="1" thickTop="1" x14ac:dyDescent="0.4">
      <c r="A245" s="101"/>
      <c r="K245" s="139"/>
      <c r="L245" s="139"/>
      <c r="M245" s="181"/>
      <c r="N245" s="181"/>
      <c r="O245" s="181"/>
      <c r="Q245" s="181"/>
      <c r="R245" s="137"/>
      <c r="W245" s="140"/>
      <c r="X245" s="182"/>
      <c r="Y245" s="138"/>
      <c r="Z245" s="182"/>
      <c r="AA245" s="138"/>
    </row>
    <row r="246" spans="1:27" ht="23.45" customHeight="1" x14ac:dyDescent="0.4">
      <c r="A246" s="101"/>
      <c r="K246" s="139"/>
      <c r="L246" s="139"/>
      <c r="M246" s="181"/>
      <c r="N246" s="181"/>
      <c r="O246" s="181"/>
      <c r="P246" s="180"/>
      <c r="Q246" s="181"/>
      <c r="R246" s="137"/>
      <c r="W246" s="140"/>
      <c r="X246" s="182"/>
      <c r="Y246" s="138"/>
      <c r="Z246" s="182"/>
      <c r="AA246" s="138"/>
    </row>
    <row r="247" spans="1:27" ht="30" customHeight="1" thickBot="1" x14ac:dyDescent="0.45">
      <c r="A247" s="99" t="s">
        <v>18</v>
      </c>
      <c r="B247" s="65"/>
      <c r="C247" s="100" t="s">
        <v>19</v>
      </c>
      <c r="D247" s="65"/>
      <c r="E247" s="101" t="s">
        <v>20</v>
      </c>
      <c r="K247" s="102"/>
      <c r="L247" s="97"/>
      <c r="M247" s="97"/>
      <c r="N247" s="97"/>
      <c r="O247" s="97"/>
      <c r="P247" s="97"/>
      <c r="Q247" s="93"/>
      <c r="R247" s="214" t="s">
        <v>12</v>
      </c>
      <c r="S247" s="215"/>
      <c r="T247" s="215"/>
      <c r="U247" s="216"/>
      <c r="V247" s="103"/>
      <c r="W247" s="103"/>
    </row>
    <row r="248" spans="1:27" ht="20.25" customHeight="1" x14ac:dyDescent="0.4">
      <c r="B248" s="241" t="s">
        <v>0</v>
      </c>
      <c r="C248" s="242"/>
      <c r="D248" s="245" t="s">
        <v>8</v>
      </c>
      <c r="E248" s="217" t="s">
        <v>15</v>
      </c>
      <c r="F248" s="217"/>
      <c r="G248" s="217"/>
      <c r="H248" s="217"/>
      <c r="I248" s="217"/>
      <c r="J248" s="217"/>
      <c r="K248" s="217"/>
      <c r="L248" s="217"/>
      <c r="M248" s="217" t="s">
        <v>9</v>
      </c>
      <c r="N248" s="247" t="s">
        <v>21</v>
      </c>
      <c r="O248" s="248"/>
      <c r="P248" s="248"/>
      <c r="Q248" s="242"/>
      <c r="R248" s="221" t="s">
        <v>13</v>
      </c>
      <c r="S248" s="222"/>
      <c r="T248" s="217" t="s">
        <v>14</v>
      </c>
      <c r="U248" s="218"/>
      <c r="V248" s="221" t="s">
        <v>22</v>
      </c>
      <c r="W248" s="222"/>
      <c r="X248" s="230" t="s">
        <v>23</v>
      </c>
      <c r="Y248" s="230"/>
      <c r="Z248" s="232" t="s">
        <v>34</v>
      </c>
      <c r="AA248" s="233"/>
    </row>
    <row r="249" spans="1:27" ht="20.25" customHeight="1" thickBot="1" x14ac:dyDescent="0.45">
      <c r="B249" s="243"/>
      <c r="C249" s="244"/>
      <c r="D249" s="246"/>
      <c r="E249" s="236" t="s">
        <v>1</v>
      </c>
      <c r="F249" s="236"/>
      <c r="G249" s="236"/>
      <c r="H249" s="236"/>
      <c r="I249" s="236" t="s">
        <v>2</v>
      </c>
      <c r="J249" s="236"/>
      <c r="K249" s="236"/>
      <c r="L249" s="236"/>
      <c r="M249" s="236"/>
      <c r="N249" s="249"/>
      <c r="O249" s="250"/>
      <c r="P249" s="250"/>
      <c r="Q249" s="251"/>
      <c r="R249" s="223"/>
      <c r="S249" s="224"/>
      <c r="T249" s="219"/>
      <c r="U249" s="220"/>
      <c r="V249" s="223"/>
      <c r="W249" s="224"/>
      <c r="X249" s="231"/>
      <c r="Y249" s="231"/>
      <c r="Z249" s="234"/>
      <c r="AA249" s="235"/>
    </row>
    <row r="250" spans="1:27" ht="24.95" customHeight="1" x14ac:dyDescent="0.4">
      <c r="A250" s="104">
        <v>1</v>
      </c>
      <c r="B250" s="70"/>
      <c r="C250" s="105" t="s">
        <v>5</v>
      </c>
      <c r="D250" s="76"/>
      <c r="E250" s="66"/>
      <c r="F250" s="106" t="s">
        <v>3</v>
      </c>
      <c r="G250" s="73"/>
      <c r="H250" s="107" t="s">
        <v>4</v>
      </c>
      <c r="I250" s="66"/>
      <c r="J250" s="106" t="s">
        <v>3</v>
      </c>
      <c r="K250" s="73"/>
      <c r="L250" s="108" t="s">
        <v>4</v>
      </c>
      <c r="M250" s="76"/>
      <c r="N250" s="143">
        <f>IF(TIME(I250,K250,0)&lt;TIME(E250,G250,0),TIME(I250,G250,0)+1-TIME(E250,,0),TIME(I250,K250,0)-TIME(E250,G250,0))</f>
        <v>0</v>
      </c>
      <c r="O250" s="108" t="s">
        <v>6</v>
      </c>
      <c r="P250" s="144">
        <f>MINUTE(MOD(N250,60))</f>
        <v>0</v>
      </c>
      <c r="Q250" s="106" t="s">
        <v>4</v>
      </c>
      <c r="R250" s="78"/>
      <c r="S250" s="105" t="s">
        <v>7</v>
      </c>
      <c r="T250" s="81"/>
      <c r="U250" s="109" t="s">
        <v>7</v>
      </c>
      <c r="V250" s="83"/>
      <c r="W250" s="110" t="s">
        <v>7</v>
      </c>
      <c r="X250" s="88">
        <f>IFERROR(IF(M250="",(HOUR(N250)+MINUTE(N250)/60)*記号!$C$3,(HOUR(N250)+MINUTE(N250)/60)*記号!$C$4),"")</f>
        <v>0</v>
      </c>
      <c r="Y250" s="109" t="s">
        <v>7</v>
      </c>
      <c r="Z250" s="111">
        <f>IF(X250="","",MIN(V250,X250))</f>
        <v>0</v>
      </c>
      <c r="AA250" s="112" t="s">
        <v>7</v>
      </c>
    </row>
    <row r="251" spans="1:27" ht="24.95" customHeight="1" x14ac:dyDescent="0.4">
      <c r="A251" s="113">
        <v>2</v>
      </c>
      <c r="B251" s="71"/>
      <c r="C251" s="114" t="s">
        <v>5</v>
      </c>
      <c r="D251" s="77"/>
      <c r="E251" s="67"/>
      <c r="F251" s="115" t="s">
        <v>3</v>
      </c>
      <c r="G251" s="74"/>
      <c r="H251" s="116" t="s">
        <v>4</v>
      </c>
      <c r="I251" s="67"/>
      <c r="J251" s="115" t="s">
        <v>3</v>
      </c>
      <c r="K251" s="74"/>
      <c r="L251" s="117" t="s">
        <v>4</v>
      </c>
      <c r="M251" s="77"/>
      <c r="N251" s="143">
        <f t="shared" ref="N251:N259" si="33">IF(TIME(I251,K251,0)&lt;TIME(E251,G251,0),TIME(I251,G251,0)+1-TIME(E251,,0),TIME(I251,K251,0)-TIME(E251,G251,0))</f>
        <v>0</v>
      </c>
      <c r="O251" s="114" t="s">
        <v>6</v>
      </c>
      <c r="P251" s="145">
        <f t="shared" ref="P251:P259" si="34">MINUTE(MOD(N251,60))</f>
        <v>0</v>
      </c>
      <c r="Q251" s="106" t="s">
        <v>4</v>
      </c>
      <c r="R251" s="79"/>
      <c r="S251" s="107" t="s">
        <v>7</v>
      </c>
      <c r="T251" s="82"/>
      <c r="U251" s="115" t="s">
        <v>7</v>
      </c>
      <c r="V251" s="84"/>
      <c r="W251" s="118" t="s">
        <v>7</v>
      </c>
      <c r="X251" s="119">
        <f>IFERROR(IF(M251="",(HOUR(N251)+MINUTE(N251)/60)*記号!$C$3,(HOUR(N251)+MINUTE(N251)/60)*記号!$C$4),"")</f>
        <v>0</v>
      </c>
      <c r="Y251" s="120" t="s">
        <v>7</v>
      </c>
      <c r="Z251" s="121">
        <f t="shared" ref="Z251:Z259" si="35">IF(X251="","",MIN(V251,X251))</f>
        <v>0</v>
      </c>
      <c r="AA251" s="122" t="s">
        <v>7</v>
      </c>
    </row>
    <row r="252" spans="1:27" ht="24.95" customHeight="1" x14ac:dyDescent="0.4">
      <c r="A252" s="113">
        <v>3</v>
      </c>
      <c r="B252" s="71"/>
      <c r="C252" s="114" t="s">
        <v>5</v>
      </c>
      <c r="D252" s="87"/>
      <c r="E252" s="67"/>
      <c r="F252" s="115" t="s">
        <v>3</v>
      </c>
      <c r="G252" s="74"/>
      <c r="H252" s="116" t="s">
        <v>4</v>
      </c>
      <c r="I252" s="67"/>
      <c r="J252" s="115" t="s">
        <v>3</v>
      </c>
      <c r="K252" s="74"/>
      <c r="L252" s="114" t="s">
        <v>4</v>
      </c>
      <c r="M252" s="87"/>
      <c r="N252" s="146">
        <f t="shared" si="33"/>
        <v>0</v>
      </c>
      <c r="O252" s="114" t="s">
        <v>6</v>
      </c>
      <c r="P252" s="145">
        <f t="shared" si="34"/>
        <v>0</v>
      </c>
      <c r="Q252" s="115" t="s">
        <v>4</v>
      </c>
      <c r="R252" s="79"/>
      <c r="S252" s="114" t="s">
        <v>7</v>
      </c>
      <c r="T252" s="67"/>
      <c r="U252" s="123" t="s">
        <v>7</v>
      </c>
      <c r="V252" s="84"/>
      <c r="W252" s="118" t="s">
        <v>7</v>
      </c>
      <c r="X252" s="119">
        <f>IFERROR(IF(M252="",(HOUR(N252)+MINUTE(N252)/60)*記号!$C$3,(HOUR(N252)+MINUTE(N252)/60)*記号!$C$4),"")</f>
        <v>0</v>
      </c>
      <c r="Y252" s="123" t="s">
        <v>7</v>
      </c>
      <c r="Z252" s="124">
        <f t="shared" si="35"/>
        <v>0</v>
      </c>
      <c r="AA252" s="125" t="s">
        <v>7</v>
      </c>
    </row>
    <row r="253" spans="1:27" ht="24.95" customHeight="1" x14ac:dyDescent="0.4">
      <c r="A253" s="113">
        <v>4</v>
      </c>
      <c r="B253" s="71"/>
      <c r="C253" s="114" t="s">
        <v>5</v>
      </c>
      <c r="D253" s="87"/>
      <c r="E253" s="67"/>
      <c r="F253" s="115" t="s">
        <v>3</v>
      </c>
      <c r="G253" s="74"/>
      <c r="H253" s="116" t="s">
        <v>4</v>
      </c>
      <c r="I253" s="67"/>
      <c r="J253" s="115" t="s">
        <v>3</v>
      </c>
      <c r="K253" s="73"/>
      <c r="L253" s="108" t="s">
        <v>4</v>
      </c>
      <c r="M253" s="87"/>
      <c r="N253" s="143">
        <f t="shared" si="33"/>
        <v>0</v>
      </c>
      <c r="O253" s="114" t="s">
        <v>6</v>
      </c>
      <c r="P253" s="145">
        <f t="shared" si="34"/>
        <v>0</v>
      </c>
      <c r="Q253" s="115" t="s">
        <v>4</v>
      </c>
      <c r="R253" s="79"/>
      <c r="S253" s="107" t="s">
        <v>7</v>
      </c>
      <c r="T253" s="82"/>
      <c r="U253" s="115" t="s">
        <v>7</v>
      </c>
      <c r="V253" s="84"/>
      <c r="W253" s="118" t="s">
        <v>7</v>
      </c>
      <c r="X253" s="119">
        <f>IFERROR(IF(M253="",(HOUR(N253)+MINUTE(N253)/60)*記号!$C$3,(HOUR(N253)+MINUTE(N253)/60)*記号!$C$4),"")</f>
        <v>0</v>
      </c>
      <c r="Y253" s="120" t="s">
        <v>7</v>
      </c>
      <c r="Z253" s="121">
        <f t="shared" si="35"/>
        <v>0</v>
      </c>
      <c r="AA253" s="122" t="s">
        <v>7</v>
      </c>
    </row>
    <row r="254" spans="1:27" ht="24.95" customHeight="1" x14ac:dyDescent="0.4">
      <c r="A254" s="113">
        <v>5</v>
      </c>
      <c r="B254" s="71"/>
      <c r="C254" s="114" t="s">
        <v>5</v>
      </c>
      <c r="D254" s="77"/>
      <c r="E254" s="67"/>
      <c r="F254" s="115" t="s">
        <v>3</v>
      </c>
      <c r="G254" s="74"/>
      <c r="H254" s="116" t="s">
        <v>4</v>
      </c>
      <c r="I254" s="67"/>
      <c r="J254" s="115" t="s">
        <v>3</v>
      </c>
      <c r="K254" s="74"/>
      <c r="L254" s="114" t="s">
        <v>4</v>
      </c>
      <c r="M254" s="77"/>
      <c r="N254" s="143">
        <f t="shared" si="33"/>
        <v>0</v>
      </c>
      <c r="O254" s="114" t="s">
        <v>6</v>
      </c>
      <c r="P254" s="145">
        <f t="shared" si="34"/>
        <v>0</v>
      </c>
      <c r="Q254" s="115" t="s">
        <v>4</v>
      </c>
      <c r="R254" s="79"/>
      <c r="S254" s="114" t="s">
        <v>7</v>
      </c>
      <c r="T254" s="67"/>
      <c r="U254" s="123" t="s">
        <v>7</v>
      </c>
      <c r="V254" s="84"/>
      <c r="W254" s="118" t="s">
        <v>7</v>
      </c>
      <c r="X254" s="119">
        <f>IFERROR(IF(M254="",(HOUR(N254)+MINUTE(N254)/60)*記号!$C$3,(HOUR(N254)+MINUTE(N254)/60)*記号!$C$4),"")</f>
        <v>0</v>
      </c>
      <c r="Y254" s="123" t="s">
        <v>7</v>
      </c>
      <c r="Z254" s="124">
        <f t="shared" si="35"/>
        <v>0</v>
      </c>
      <c r="AA254" s="125" t="s">
        <v>7</v>
      </c>
    </row>
    <row r="255" spans="1:27" ht="24.95" customHeight="1" x14ac:dyDescent="0.4">
      <c r="A255" s="113">
        <v>6</v>
      </c>
      <c r="B255" s="71"/>
      <c r="C255" s="114" t="s">
        <v>5</v>
      </c>
      <c r="D255" s="77"/>
      <c r="E255" s="67"/>
      <c r="F255" s="115" t="s">
        <v>3</v>
      </c>
      <c r="G255" s="74"/>
      <c r="H255" s="116" t="s">
        <v>4</v>
      </c>
      <c r="I255" s="67"/>
      <c r="J255" s="115" t="s">
        <v>3</v>
      </c>
      <c r="K255" s="74"/>
      <c r="L255" s="114" t="s">
        <v>4</v>
      </c>
      <c r="M255" s="77"/>
      <c r="N255" s="143">
        <f t="shared" si="33"/>
        <v>0</v>
      </c>
      <c r="O255" s="114" t="s">
        <v>6</v>
      </c>
      <c r="P255" s="145">
        <f t="shared" si="34"/>
        <v>0</v>
      </c>
      <c r="Q255" s="115" t="s">
        <v>4</v>
      </c>
      <c r="R255" s="79"/>
      <c r="S255" s="107" t="s">
        <v>7</v>
      </c>
      <c r="T255" s="82"/>
      <c r="U255" s="115" t="s">
        <v>7</v>
      </c>
      <c r="V255" s="84"/>
      <c r="W255" s="118" t="s">
        <v>7</v>
      </c>
      <c r="X255" s="119">
        <f>IFERROR(IF(M255="",(HOUR(N255)+MINUTE(N255)/60)*記号!$C$3,(HOUR(N255)+MINUTE(N255)/60)*記号!$C$4),"")</f>
        <v>0</v>
      </c>
      <c r="Y255" s="120" t="s">
        <v>7</v>
      </c>
      <c r="Z255" s="121">
        <f t="shared" si="35"/>
        <v>0</v>
      </c>
      <c r="AA255" s="122" t="s">
        <v>7</v>
      </c>
    </row>
    <row r="256" spans="1:27" ht="24.95" customHeight="1" x14ac:dyDescent="0.4">
      <c r="A256" s="113">
        <v>7</v>
      </c>
      <c r="B256" s="71"/>
      <c r="C256" s="114" t="s">
        <v>5</v>
      </c>
      <c r="D256" s="77"/>
      <c r="E256" s="67"/>
      <c r="F256" s="115" t="s">
        <v>3</v>
      </c>
      <c r="G256" s="74"/>
      <c r="H256" s="116" t="s">
        <v>4</v>
      </c>
      <c r="I256" s="67"/>
      <c r="J256" s="115" t="s">
        <v>3</v>
      </c>
      <c r="K256" s="74"/>
      <c r="L256" s="114" t="s">
        <v>4</v>
      </c>
      <c r="M256" s="77"/>
      <c r="N256" s="143">
        <f t="shared" si="33"/>
        <v>0</v>
      </c>
      <c r="O256" s="114" t="s">
        <v>6</v>
      </c>
      <c r="P256" s="145">
        <f t="shared" si="34"/>
        <v>0</v>
      </c>
      <c r="Q256" s="115" t="s">
        <v>4</v>
      </c>
      <c r="R256" s="79"/>
      <c r="S256" s="114" t="s">
        <v>7</v>
      </c>
      <c r="T256" s="67"/>
      <c r="U256" s="123" t="s">
        <v>7</v>
      </c>
      <c r="V256" s="84"/>
      <c r="W256" s="118" t="s">
        <v>7</v>
      </c>
      <c r="X256" s="119">
        <f>IFERROR(IF(M256="",(HOUR(N256)+MINUTE(N256)/60)*記号!$C$3,(HOUR(N256)+MINUTE(N256)/60)*記号!$C$4),"")</f>
        <v>0</v>
      </c>
      <c r="Y256" s="123" t="s">
        <v>7</v>
      </c>
      <c r="Z256" s="124">
        <f t="shared" si="35"/>
        <v>0</v>
      </c>
      <c r="AA256" s="125" t="s">
        <v>7</v>
      </c>
    </row>
    <row r="257" spans="1:27" ht="24.95" customHeight="1" x14ac:dyDescent="0.4">
      <c r="A257" s="113">
        <v>8</v>
      </c>
      <c r="B257" s="71"/>
      <c r="C257" s="114" t="s">
        <v>5</v>
      </c>
      <c r="D257" s="77"/>
      <c r="E257" s="68"/>
      <c r="F257" s="115" t="s">
        <v>3</v>
      </c>
      <c r="G257" s="74"/>
      <c r="H257" s="116" t="s">
        <v>4</v>
      </c>
      <c r="I257" s="67"/>
      <c r="J257" s="115" t="s">
        <v>3</v>
      </c>
      <c r="K257" s="74"/>
      <c r="L257" s="114" t="s">
        <v>4</v>
      </c>
      <c r="M257" s="77"/>
      <c r="N257" s="143">
        <f t="shared" si="33"/>
        <v>0</v>
      </c>
      <c r="O257" s="114" t="s">
        <v>6</v>
      </c>
      <c r="P257" s="145">
        <f t="shared" si="34"/>
        <v>0</v>
      </c>
      <c r="Q257" s="115" t="s">
        <v>4</v>
      </c>
      <c r="R257" s="79"/>
      <c r="S257" s="107" t="s">
        <v>7</v>
      </c>
      <c r="T257" s="82"/>
      <c r="U257" s="115" t="s">
        <v>7</v>
      </c>
      <c r="V257" s="84"/>
      <c r="W257" s="118" t="s">
        <v>7</v>
      </c>
      <c r="X257" s="119">
        <f>IFERROR(IF(M257="",(HOUR(N257)+MINUTE(N257)/60)*記号!$C$3,(HOUR(N257)+MINUTE(N257)/60)*記号!$C$4),"")</f>
        <v>0</v>
      </c>
      <c r="Y257" s="120" t="s">
        <v>7</v>
      </c>
      <c r="Z257" s="121">
        <f t="shared" si="35"/>
        <v>0</v>
      </c>
      <c r="AA257" s="122" t="s">
        <v>7</v>
      </c>
    </row>
    <row r="258" spans="1:27" ht="24.95" customHeight="1" x14ac:dyDescent="0.4">
      <c r="A258" s="113">
        <v>9</v>
      </c>
      <c r="B258" s="71"/>
      <c r="C258" s="114" t="s">
        <v>5</v>
      </c>
      <c r="D258" s="77"/>
      <c r="E258" s="67"/>
      <c r="F258" s="115" t="s">
        <v>3</v>
      </c>
      <c r="G258" s="74"/>
      <c r="H258" s="116" t="s">
        <v>4</v>
      </c>
      <c r="I258" s="67"/>
      <c r="J258" s="115" t="s">
        <v>3</v>
      </c>
      <c r="K258" s="74"/>
      <c r="L258" s="114" t="s">
        <v>4</v>
      </c>
      <c r="M258" s="77"/>
      <c r="N258" s="143">
        <f t="shared" si="33"/>
        <v>0</v>
      </c>
      <c r="O258" s="114" t="s">
        <v>6</v>
      </c>
      <c r="P258" s="145">
        <f t="shared" si="34"/>
        <v>0</v>
      </c>
      <c r="Q258" s="115" t="s">
        <v>4</v>
      </c>
      <c r="R258" s="79"/>
      <c r="S258" s="114" t="s">
        <v>7</v>
      </c>
      <c r="T258" s="67"/>
      <c r="U258" s="123" t="s">
        <v>7</v>
      </c>
      <c r="V258" s="84"/>
      <c r="W258" s="118" t="s">
        <v>7</v>
      </c>
      <c r="X258" s="119">
        <f>IFERROR(IF(M258="",(HOUR(N258)+MINUTE(N258)/60)*記号!$C$3,(HOUR(N258)+MINUTE(N258)/60)*記号!$C$4),"")</f>
        <v>0</v>
      </c>
      <c r="Y258" s="123" t="s">
        <v>7</v>
      </c>
      <c r="Z258" s="124">
        <f t="shared" si="35"/>
        <v>0</v>
      </c>
      <c r="AA258" s="125" t="s">
        <v>7</v>
      </c>
    </row>
    <row r="259" spans="1:27" ht="24.95" customHeight="1" thickBot="1" x14ac:dyDescent="0.45">
      <c r="A259" s="126">
        <v>10</v>
      </c>
      <c r="B259" s="72"/>
      <c r="C259" s="127" t="s">
        <v>5</v>
      </c>
      <c r="D259" s="86"/>
      <c r="E259" s="69"/>
      <c r="F259" s="128" t="s">
        <v>3</v>
      </c>
      <c r="G259" s="75"/>
      <c r="H259" s="127" t="s">
        <v>4</v>
      </c>
      <c r="I259" s="69"/>
      <c r="J259" s="129" t="s">
        <v>3</v>
      </c>
      <c r="K259" s="75"/>
      <c r="L259" s="127" t="s">
        <v>4</v>
      </c>
      <c r="M259" s="77"/>
      <c r="N259" s="147">
        <f t="shared" si="33"/>
        <v>0</v>
      </c>
      <c r="O259" s="130" t="s">
        <v>6</v>
      </c>
      <c r="P259" s="148">
        <f t="shared" si="34"/>
        <v>0</v>
      </c>
      <c r="Q259" s="128" t="s">
        <v>4</v>
      </c>
      <c r="R259" s="80"/>
      <c r="S259" s="127" t="s">
        <v>7</v>
      </c>
      <c r="T259" s="69"/>
      <c r="U259" s="131" t="s">
        <v>7</v>
      </c>
      <c r="V259" s="85"/>
      <c r="W259" s="130" t="s">
        <v>7</v>
      </c>
      <c r="X259" s="132">
        <f>IFERROR(IF(M259="",(HOUR(N259)+MINUTE(N259)/60)*記号!$C$3,(HOUR(N259)+MINUTE(N259)/60)*記号!$C$4),"")</f>
        <v>0</v>
      </c>
      <c r="Y259" s="131" t="s">
        <v>7</v>
      </c>
      <c r="Z259" s="133">
        <f t="shared" si="35"/>
        <v>0</v>
      </c>
      <c r="AA259" s="134" t="s">
        <v>7</v>
      </c>
    </row>
    <row r="260" spans="1:27" s="177" customFormat="1" ht="6.75" customHeight="1" thickBot="1" x14ac:dyDescent="0.45">
      <c r="A260" s="165"/>
      <c r="B260" s="166"/>
      <c r="C260" s="166"/>
      <c r="D260" s="165"/>
      <c r="E260" s="166"/>
      <c r="F260" s="167"/>
      <c r="G260" s="167"/>
      <c r="H260" s="167"/>
      <c r="I260" s="175"/>
      <c r="J260" s="175"/>
      <c r="K260" s="167"/>
      <c r="L260" s="167"/>
      <c r="M260" s="165"/>
      <c r="N260" s="168"/>
      <c r="O260" s="169"/>
      <c r="P260" s="170"/>
      <c r="Q260" s="169"/>
      <c r="R260" s="171"/>
      <c r="S260" s="166"/>
      <c r="T260" s="166"/>
      <c r="U260" s="166"/>
      <c r="V260" s="172"/>
      <c r="W260" s="167"/>
      <c r="X260" s="173"/>
      <c r="Y260" s="174"/>
      <c r="Z260" s="176"/>
      <c r="AA260" s="174"/>
    </row>
    <row r="261" spans="1:27" ht="26.25" customHeight="1" thickBot="1" x14ac:dyDescent="0.45">
      <c r="A261" s="101"/>
      <c r="I261" s="254" t="s">
        <v>27</v>
      </c>
      <c r="J261" s="254"/>
      <c r="K261" s="254"/>
      <c r="L261" s="255"/>
      <c r="M261" s="135"/>
      <c r="N261" s="149">
        <f>SUMIF($M250:$M259,"",$N250:$N259)</f>
        <v>0</v>
      </c>
      <c r="O261" s="150"/>
      <c r="P261" s="151"/>
      <c r="Q261" s="136"/>
      <c r="R261" s="178"/>
      <c r="W261" s="140" t="s">
        <v>43</v>
      </c>
      <c r="X261" s="153">
        <f>IF(R262=0,SUMIF($M250:$M259,"",$X250:$X259),SUMIF($M250:$M259,"",$X250:$X259)-R262/60*記号!$C$3)</f>
        <v>0</v>
      </c>
      <c r="Y261" s="109" t="s">
        <v>7</v>
      </c>
      <c r="Z261" s="111">
        <f>MIN(X261,SUMIF(M250:M259,"",V250:V259))</f>
        <v>0</v>
      </c>
      <c r="AA261" s="112" t="s">
        <v>7</v>
      </c>
    </row>
    <row r="262" spans="1:27" ht="26.45" customHeight="1" thickBot="1" x14ac:dyDescent="0.45">
      <c r="A262" s="101"/>
      <c r="I262" s="254" t="s">
        <v>28</v>
      </c>
      <c r="J262" s="254"/>
      <c r="K262" s="254"/>
      <c r="L262" s="255"/>
      <c r="M262" s="135"/>
      <c r="N262" s="149">
        <f>SUMIF($M251:$M261,"〇",$N251:$N261)</f>
        <v>0</v>
      </c>
      <c r="O262" s="150"/>
      <c r="P262" s="151"/>
      <c r="Q262" s="136"/>
      <c r="R262" s="213">
        <f>MINUTE(MOD(SUM(N261:N262),60))</f>
        <v>0</v>
      </c>
      <c r="W262" s="140" t="s">
        <v>44</v>
      </c>
      <c r="X262" s="154">
        <f>SUMIF($M250:$M259,"〇",$X250:$X259)</f>
        <v>0</v>
      </c>
      <c r="Y262" s="155" t="s">
        <v>7</v>
      </c>
      <c r="Z262" s="156">
        <f>MIN(X262,SUMIF(M250:M259,"〇",V250:V259))</f>
        <v>0</v>
      </c>
      <c r="AA262" s="157" t="s">
        <v>7</v>
      </c>
    </row>
    <row r="263" spans="1:27" ht="26.45" customHeight="1" thickTop="1" thickBot="1" x14ac:dyDescent="0.45">
      <c r="A263" s="101"/>
      <c r="K263" s="254" t="s">
        <v>29</v>
      </c>
      <c r="L263" s="255"/>
      <c r="M263" s="162">
        <f>+D247</f>
        <v>0</v>
      </c>
      <c r="N263" s="163" t="s">
        <v>38</v>
      </c>
      <c r="O263" s="187">
        <f>SUM($N250:$N259)</f>
        <v>0</v>
      </c>
      <c r="P263" s="163" t="s">
        <v>16</v>
      </c>
      <c r="Q263" s="164"/>
      <c r="R263" s="137" t="s">
        <v>26</v>
      </c>
      <c r="W263" s="140" t="s">
        <v>45</v>
      </c>
      <c r="X263" s="158">
        <f>+X261+X262</f>
        <v>0</v>
      </c>
      <c r="Y263" s="159" t="s">
        <v>7</v>
      </c>
      <c r="Z263" s="160">
        <f>+Z261+Z262</f>
        <v>0</v>
      </c>
      <c r="AA263" s="161" t="s">
        <v>7</v>
      </c>
    </row>
    <row r="264" spans="1:27" ht="16.5" customHeight="1" thickTop="1" x14ac:dyDescent="0.4">
      <c r="A264" s="101"/>
      <c r="K264" s="139"/>
      <c r="L264" s="139"/>
      <c r="M264" s="181"/>
      <c r="N264" s="181"/>
      <c r="O264" s="181"/>
      <c r="Q264" s="181"/>
      <c r="R264" s="137"/>
      <c r="W264" s="140"/>
      <c r="X264" s="182"/>
      <c r="Y264" s="138"/>
      <c r="Z264" s="182"/>
      <c r="AA264" s="138"/>
    </row>
  </sheetData>
  <sheetProtection algorithmName="SHA-512" hashValue="heoUHEK8ks1lvFefBtc7qj8gv5g0d4izWIoBrEq9rzTOHvCaWPz2n1HNaGViro/m8Lh070s7iotUJSSzonzFcQ==" saltValue="l8tK3wZyOwt6Z6Pm1scCkQ==" spinCount="100000" sheet="1" objects="1" scenarios="1"/>
  <mergeCells count="258">
    <mergeCell ref="I242:L242"/>
    <mergeCell ref="I243:L243"/>
    <mergeCell ref="K244:L244"/>
    <mergeCell ref="I261:L261"/>
    <mergeCell ref="I262:L262"/>
    <mergeCell ref="K263:L263"/>
    <mergeCell ref="I173:L173"/>
    <mergeCell ref="I174:L174"/>
    <mergeCell ref="K175:L175"/>
    <mergeCell ref="I198:L198"/>
    <mergeCell ref="I199:L199"/>
    <mergeCell ref="K200:L200"/>
    <mergeCell ref="I217:L217"/>
    <mergeCell ref="I218:L218"/>
    <mergeCell ref="K219:L219"/>
    <mergeCell ref="A178:AA178"/>
    <mergeCell ref="A179:D179"/>
    <mergeCell ref="E179:M179"/>
    <mergeCell ref="A180:D180"/>
    <mergeCell ref="E180:F180"/>
    <mergeCell ref="I180:K180"/>
    <mergeCell ref="L180:M180"/>
    <mergeCell ref="X177:AA177"/>
    <mergeCell ref="A181:N181"/>
    <mergeCell ref="I41:L41"/>
    <mergeCell ref="I42:L42"/>
    <mergeCell ref="K43:L43"/>
    <mergeCell ref="I66:L66"/>
    <mergeCell ref="I67:L67"/>
    <mergeCell ref="K68:L68"/>
    <mergeCell ref="I85:L85"/>
    <mergeCell ref="I86:L86"/>
    <mergeCell ref="K87:L87"/>
    <mergeCell ref="A46:AA46"/>
    <mergeCell ref="A47:D47"/>
    <mergeCell ref="E47:M47"/>
    <mergeCell ref="A48:D48"/>
    <mergeCell ref="E48:F48"/>
    <mergeCell ref="I48:K48"/>
    <mergeCell ref="L48:M48"/>
    <mergeCell ref="X45:AA45"/>
    <mergeCell ref="Z53:AA54"/>
    <mergeCell ref="E54:H54"/>
    <mergeCell ref="I54:L54"/>
    <mergeCell ref="A49:N49"/>
    <mergeCell ref="X50:AA52"/>
    <mergeCell ref="T51:U51"/>
    <mergeCell ref="R52:U52"/>
    <mergeCell ref="X1:AA1"/>
    <mergeCell ref="A2:AA2"/>
    <mergeCell ref="A3:D3"/>
    <mergeCell ref="E3:M3"/>
    <mergeCell ref="A4:D4"/>
    <mergeCell ref="E4:F4"/>
    <mergeCell ref="I4:K4"/>
    <mergeCell ref="L4:M4"/>
    <mergeCell ref="Z9:AA10"/>
    <mergeCell ref="E10:H10"/>
    <mergeCell ref="I10:L10"/>
    <mergeCell ref="A5:N5"/>
    <mergeCell ref="X6:AA8"/>
    <mergeCell ref="T7:U7"/>
    <mergeCell ref="R8:U8"/>
    <mergeCell ref="B9:C10"/>
    <mergeCell ref="D9:D10"/>
    <mergeCell ref="E9:L9"/>
    <mergeCell ref="M9:M10"/>
    <mergeCell ref="N9:Q10"/>
    <mergeCell ref="R9:S10"/>
    <mergeCell ref="R27:U27"/>
    <mergeCell ref="T9:U10"/>
    <mergeCell ref="V9:W10"/>
    <mergeCell ref="X9:Y10"/>
    <mergeCell ref="I22:L22"/>
    <mergeCell ref="I23:L23"/>
    <mergeCell ref="K24:L24"/>
    <mergeCell ref="T28:U29"/>
    <mergeCell ref="V28:W29"/>
    <mergeCell ref="X28:Y29"/>
    <mergeCell ref="Z28:AA29"/>
    <mergeCell ref="E29:H29"/>
    <mergeCell ref="I29:L29"/>
    <mergeCell ref="B28:C29"/>
    <mergeCell ref="D28:D29"/>
    <mergeCell ref="E28:L28"/>
    <mergeCell ref="M28:M29"/>
    <mergeCell ref="N28:Q29"/>
    <mergeCell ref="R28:S29"/>
    <mergeCell ref="X53:Y54"/>
    <mergeCell ref="T72:U73"/>
    <mergeCell ref="V72:W73"/>
    <mergeCell ref="X72:Y73"/>
    <mergeCell ref="Z72:AA73"/>
    <mergeCell ref="E73:H73"/>
    <mergeCell ref="I73:L73"/>
    <mergeCell ref="B72:C73"/>
    <mergeCell ref="D72:D73"/>
    <mergeCell ref="E72:L72"/>
    <mergeCell ref="M72:M73"/>
    <mergeCell ref="N72:Q73"/>
    <mergeCell ref="R72:S73"/>
    <mergeCell ref="B53:C54"/>
    <mergeCell ref="D53:D54"/>
    <mergeCell ref="E53:L53"/>
    <mergeCell ref="M53:M54"/>
    <mergeCell ref="N53:Q54"/>
    <mergeCell ref="R53:S54"/>
    <mergeCell ref="R71:U71"/>
    <mergeCell ref="T53:U54"/>
    <mergeCell ref="V53:W54"/>
    <mergeCell ref="A90:AA90"/>
    <mergeCell ref="A91:D91"/>
    <mergeCell ref="E91:M91"/>
    <mergeCell ref="A92:D92"/>
    <mergeCell ref="E92:F92"/>
    <mergeCell ref="I92:K92"/>
    <mergeCell ref="L92:M92"/>
    <mergeCell ref="X89:AA89"/>
    <mergeCell ref="R115:U115"/>
    <mergeCell ref="T97:U98"/>
    <mergeCell ref="V97:W98"/>
    <mergeCell ref="X97:Y98"/>
    <mergeCell ref="Z97:AA98"/>
    <mergeCell ref="E98:H98"/>
    <mergeCell ref="I98:L98"/>
    <mergeCell ref="A93:N93"/>
    <mergeCell ref="X94:AA96"/>
    <mergeCell ref="T95:U95"/>
    <mergeCell ref="R96:U96"/>
    <mergeCell ref="B97:C98"/>
    <mergeCell ref="D97:D98"/>
    <mergeCell ref="E97:L97"/>
    <mergeCell ref="M97:M98"/>
    <mergeCell ref="N97:Q98"/>
    <mergeCell ref="R97:S98"/>
    <mergeCell ref="I110:L110"/>
    <mergeCell ref="I111:L111"/>
    <mergeCell ref="K112:L112"/>
    <mergeCell ref="A134:AA134"/>
    <mergeCell ref="A135:D135"/>
    <mergeCell ref="E135:M135"/>
    <mergeCell ref="A136:D136"/>
    <mergeCell ref="E136:F136"/>
    <mergeCell ref="I136:K136"/>
    <mergeCell ref="L136:M136"/>
    <mergeCell ref="X133:AA133"/>
    <mergeCell ref="T116:U117"/>
    <mergeCell ref="V116:W117"/>
    <mergeCell ref="X116:Y117"/>
    <mergeCell ref="Z116:AA117"/>
    <mergeCell ref="E117:H117"/>
    <mergeCell ref="I117:L117"/>
    <mergeCell ref="B116:C117"/>
    <mergeCell ref="D116:D117"/>
    <mergeCell ref="E116:L116"/>
    <mergeCell ref="M116:M117"/>
    <mergeCell ref="N116:Q117"/>
    <mergeCell ref="R116:S117"/>
    <mergeCell ref="I129:L129"/>
    <mergeCell ref="I130:L130"/>
    <mergeCell ref="K131:L131"/>
    <mergeCell ref="A137:N137"/>
    <mergeCell ref="X138:AA140"/>
    <mergeCell ref="T139:U139"/>
    <mergeCell ref="R140:U140"/>
    <mergeCell ref="B141:C142"/>
    <mergeCell ref="D141:D142"/>
    <mergeCell ref="E141:L141"/>
    <mergeCell ref="M141:M142"/>
    <mergeCell ref="N141:Q142"/>
    <mergeCell ref="R141:S142"/>
    <mergeCell ref="R159:U159"/>
    <mergeCell ref="T141:U142"/>
    <mergeCell ref="V141:W142"/>
    <mergeCell ref="X141:Y142"/>
    <mergeCell ref="Z141:AA142"/>
    <mergeCell ref="E142:H142"/>
    <mergeCell ref="I142:L142"/>
    <mergeCell ref="I154:L154"/>
    <mergeCell ref="I155:L155"/>
    <mergeCell ref="K156:L156"/>
    <mergeCell ref="T160:U161"/>
    <mergeCell ref="V160:W161"/>
    <mergeCell ref="X160:Y161"/>
    <mergeCell ref="Z160:AA161"/>
    <mergeCell ref="E161:H161"/>
    <mergeCell ref="I161:L161"/>
    <mergeCell ref="B160:C161"/>
    <mergeCell ref="D160:D161"/>
    <mergeCell ref="E160:L160"/>
    <mergeCell ref="M160:M161"/>
    <mergeCell ref="N160:Q161"/>
    <mergeCell ref="R160:S161"/>
    <mergeCell ref="X182:AA184"/>
    <mergeCell ref="T183:U183"/>
    <mergeCell ref="R184:U184"/>
    <mergeCell ref="B185:C186"/>
    <mergeCell ref="D185:D186"/>
    <mergeCell ref="E185:L185"/>
    <mergeCell ref="M185:M186"/>
    <mergeCell ref="N185:Q186"/>
    <mergeCell ref="R185:S186"/>
    <mergeCell ref="R203:U203"/>
    <mergeCell ref="T185:U186"/>
    <mergeCell ref="V185:W186"/>
    <mergeCell ref="X185:Y186"/>
    <mergeCell ref="Z185:AA186"/>
    <mergeCell ref="E186:H186"/>
    <mergeCell ref="I186:L186"/>
    <mergeCell ref="E205:H205"/>
    <mergeCell ref="I205:L205"/>
    <mergeCell ref="B204:C205"/>
    <mergeCell ref="D204:D205"/>
    <mergeCell ref="E204:L204"/>
    <mergeCell ref="M204:M205"/>
    <mergeCell ref="N204:Q205"/>
    <mergeCell ref="R204:S205"/>
    <mergeCell ref="X221:AA221"/>
    <mergeCell ref="T204:U205"/>
    <mergeCell ref="V204:W205"/>
    <mergeCell ref="X204:Y205"/>
    <mergeCell ref="Z204:AA205"/>
    <mergeCell ref="T248:U249"/>
    <mergeCell ref="V248:W249"/>
    <mergeCell ref="X248:Y249"/>
    <mergeCell ref="Z248:AA249"/>
    <mergeCell ref="E249:H249"/>
    <mergeCell ref="I249:L249"/>
    <mergeCell ref="B248:C249"/>
    <mergeCell ref="D248:D249"/>
    <mergeCell ref="E248:L248"/>
    <mergeCell ref="M248:M249"/>
    <mergeCell ref="N248:Q249"/>
    <mergeCell ref="R248:S249"/>
    <mergeCell ref="R247:U247"/>
    <mergeCell ref="T229:U230"/>
    <mergeCell ref="V229:W230"/>
    <mergeCell ref="A222:AA222"/>
    <mergeCell ref="A223:D223"/>
    <mergeCell ref="E223:M223"/>
    <mergeCell ref="A224:D224"/>
    <mergeCell ref="E224:F224"/>
    <mergeCell ref="I224:K224"/>
    <mergeCell ref="L224:M224"/>
    <mergeCell ref="X229:Y230"/>
    <mergeCell ref="Z229:AA230"/>
    <mergeCell ref="E230:H230"/>
    <mergeCell ref="I230:L230"/>
    <mergeCell ref="A225:N225"/>
    <mergeCell ref="X226:AA228"/>
    <mergeCell ref="T227:U227"/>
    <mergeCell ref="R228:U228"/>
    <mergeCell ref="B229:C230"/>
    <mergeCell ref="D229:D230"/>
    <mergeCell ref="E229:L229"/>
    <mergeCell ref="M229:M230"/>
    <mergeCell ref="N229:Q230"/>
    <mergeCell ref="R229:S230"/>
  </mergeCells>
  <phoneticPr fontId="1"/>
  <printOptions horizontalCentered="1"/>
  <pageMargins left="3.937007874015748E-2" right="3.937007874015748E-2" top="0.19685039370078741" bottom="0.11811023622047245" header="0.31496062992125984" footer="0.15748031496062992"/>
  <pageSetup paperSize="9" scale="54" fitToHeight="6" orientation="landscape" r:id="rId1"/>
  <rowBreaks count="1" manualBreakCount="1">
    <brk id="44" max="2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「夜間」の場合は、「〇」を選択してください">
          <x14:formula1>
            <xm:f>記号!$A$2</xm:f>
          </x14:formula1>
          <xm:sqref>D11:D21 M118:M128 M143:M153 D30:D40 D74:D84 D187:D197 D206:D216 D162:D172 M74:M84 M11:M21 M55:M65 D55:D65 D99:D109 D118:D128 M30:M40 D143:D153 M162:M172 M187:M197 M206:M216 M99:M109 D231:D241 D250:D260 M231:M241 M250:M260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44"/>
  <sheetViews>
    <sheetView showGridLines="0" view="pageBreakPreview" zoomScale="70" zoomScaleNormal="90" zoomScaleSheetLayoutView="70" zoomScalePageLayoutView="70" workbookViewId="0">
      <selection activeCell="P3" sqref="P3"/>
    </sheetView>
  </sheetViews>
  <sheetFormatPr defaultRowHeight="18.75" x14ac:dyDescent="0.4"/>
  <cols>
    <col min="1" max="1" width="4.75" customWidth="1"/>
    <col min="2" max="2" width="8.25" customWidth="1"/>
    <col min="3" max="3" width="2.75" customWidth="1"/>
    <col min="4" max="4" width="5" customWidth="1"/>
    <col min="5" max="5" width="10.625" customWidth="1"/>
    <col min="6" max="6" width="3" customWidth="1"/>
    <col min="7" max="7" width="10.625" customWidth="1"/>
    <col min="8" max="8" width="3" customWidth="1"/>
    <col min="9" max="9" width="10.625" customWidth="1"/>
    <col min="10" max="10" width="3" customWidth="1"/>
    <col min="11" max="11" width="10.625" customWidth="1"/>
    <col min="12" max="12" width="3" customWidth="1"/>
    <col min="13" max="13" width="5" customWidth="1"/>
    <col min="14" max="14" width="10.625" customWidth="1"/>
    <col min="15" max="15" width="5.75" bestFit="1" customWidth="1"/>
    <col min="16" max="16" width="10.75" customWidth="1"/>
    <col min="17" max="17" width="2.875" customWidth="1"/>
    <col min="18" max="18" width="19.375" customWidth="1"/>
    <col min="19" max="19" width="3" customWidth="1"/>
    <col min="20" max="20" width="19.375" customWidth="1"/>
    <col min="21" max="21" width="3" customWidth="1"/>
    <col min="22" max="22" width="19.5" customWidth="1"/>
    <col min="23" max="23" width="3" customWidth="1"/>
    <col min="24" max="24" width="19.375" customWidth="1"/>
    <col min="25" max="25" width="3" customWidth="1"/>
    <col min="26" max="26" width="19.5" customWidth="1"/>
    <col min="27" max="27" width="2.875" customWidth="1"/>
  </cols>
  <sheetData>
    <row r="1" spans="1:28" ht="32.450000000000003" customHeight="1" x14ac:dyDescent="0.4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97" t="s">
        <v>25</v>
      </c>
      <c r="Y1" s="297"/>
      <c r="Z1" s="297"/>
      <c r="AA1" s="297"/>
      <c r="AB1" s="4"/>
    </row>
    <row r="2" spans="1:28" ht="33" x14ac:dyDescent="0.4">
      <c r="A2" s="298" t="s">
        <v>24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4"/>
    </row>
    <row r="3" spans="1:28" ht="37.9" customHeight="1" thickBot="1" x14ac:dyDescent="0.55000000000000004">
      <c r="A3" s="299" t="s">
        <v>10</v>
      </c>
      <c r="B3" s="299"/>
      <c r="C3" s="299"/>
      <c r="D3" s="299"/>
      <c r="E3" s="300" t="s">
        <v>30</v>
      </c>
      <c r="F3" s="300"/>
      <c r="G3" s="300"/>
      <c r="H3" s="300"/>
      <c r="I3" s="300"/>
      <c r="J3" s="300"/>
      <c r="K3" s="300"/>
      <c r="L3" s="300"/>
      <c r="M3" s="300"/>
      <c r="N3" s="58"/>
      <c r="O3" s="57"/>
      <c r="P3" s="57"/>
    </row>
    <row r="4" spans="1:28" ht="37.9" customHeight="1" thickTop="1" thickBot="1" x14ac:dyDescent="0.55000000000000004">
      <c r="A4" s="301" t="s">
        <v>17</v>
      </c>
      <c r="B4" s="301"/>
      <c r="C4" s="301"/>
      <c r="D4" s="301"/>
      <c r="E4" s="302">
        <f>+O24+O43</f>
        <v>0.63541666666666663</v>
      </c>
      <c r="F4" s="303"/>
      <c r="G4" s="26" t="s">
        <v>16</v>
      </c>
      <c r="H4" s="25"/>
      <c r="I4" s="304">
        <f>+Z24+Z43</f>
        <v>36550</v>
      </c>
      <c r="J4" s="304"/>
      <c r="K4" s="304"/>
      <c r="L4" s="305" t="s">
        <v>7</v>
      </c>
      <c r="M4" s="305"/>
      <c r="N4" s="58"/>
      <c r="O4" s="57"/>
      <c r="P4" s="57"/>
    </row>
    <row r="5" spans="1:28" ht="10.15" customHeight="1" thickTop="1" x14ac:dyDescent="0.5">
      <c r="A5" s="291"/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57"/>
      <c r="P5" s="57"/>
      <c r="X5" s="59"/>
      <c r="Y5" s="59"/>
    </row>
    <row r="6" spans="1:28" ht="24" customHeight="1" x14ac:dyDescent="0.4">
      <c r="A6" s="1"/>
      <c r="B6" s="1"/>
      <c r="C6" s="1"/>
      <c r="D6" s="1"/>
      <c r="E6" s="1"/>
      <c r="F6" s="1"/>
      <c r="G6" s="1"/>
      <c r="H6" s="1"/>
      <c r="I6" s="1"/>
      <c r="O6" s="57"/>
      <c r="P6" s="57"/>
      <c r="Q6" s="22"/>
      <c r="W6" s="28"/>
      <c r="X6" s="292" t="s">
        <v>35</v>
      </c>
      <c r="Y6" s="292"/>
      <c r="Z6" s="292"/>
      <c r="AA6" s="292"/>
    </row>
    <row r="7" spans="1:28" ht="9.75" customHeight="1" x14ac:dyDescent="0.4">
      <c r="A7" s="2"/>
      <c r="B7" s="2"/>
      <c r="C7" s="2"/>
      <c r="D7" s="2"/>
      <c r="E7" s="3"/>
      <c r="F7" s="3"/>
      <c r="G7" s="3"/>
      <c r="H7" s="3"/>
      <c r="I7" s="3"/>
      <c r="J7" s="3"/>
      <c r="K7" s="3"/>
      <c r="L7" s="3"/>
      <c r="M7" s="3"/>
      <c r="O7" s="57"/>
      <c r="P7" s="57"/>
      <c r="Q7" s="22"/>
      <c r="R7" s="23"/>
      <c r="T7" s="294"/>
      <c r="U7" s="294"/>
      <c r="V7" s="28"/>
      <c r="W7" s="28"/>
      <c r="X7" s="292"/>
      <c r="Y7" s="292"/>
      <c r="Z7" s="292"/>
      <c r="AA7" s="292"/>
    </row>
    <row r="8" spans="1:28" ht="30" customHeight="1" thickBot="1" x14ac:dyDescent="0.45">
      <c r="A8" s="24" t="s">
        <v>18</v>
      </c>
      <c r="B8" s="40">
        <v>6</v>
      </c>
      <c r="C8" s="34" t="s">
        <v>19</v>
      </c>
      <c r="D8" s="40">
        <v>4</v>
      </c>
      <c r="E8" s="6" t="s">
        <v>20</v>
      </c>
      <c r="K8" s="5"/>
      <c r="L8" s="20"/>
      <c r="M8" s="20"/>
      <c r="N8" s="20"/>
      <c r="O8" s="20"/>
      <c r="P8" s="20"/>
      <c r="Q8" s="22"/>
      <c r="R8" s="273" t="s">
        <v>12</v>
      </c>
      <c r="S8" s="274"/>
      <c r="T8" s="274"/>
      <c r="U8" s="275"/>
      <c r="V8" s="29"/>
      <c r="W8" s="29"/>
      <c r="X8" s="293"/>
      <c r="Y8" s="293"/>
      <c r="Z8" s="293"/>
      <c r="AA8" s="293"/>
    </row>
    <row r="9" spans="1:28" ht="20.25" customHeight="1" x14ac:dyDescent="0.4">
      <c r="B9" s="280" t="s">
        <v>0</v>
      </c>
      <c r="C9" s="281"/>
      <c r="D9" s="284" t="s">
        <v>8</v>
      </c>
      <c r="E9" s="276" t="s">
        <v>15</v>
      </c>
      <c r="F9" s="276"/>
      <c r="G9" s="276"/>
      <c r="H9" s="276"/>
      <c r="I9" s="276"/>
      <c r="J9" s="276"/>
      <c r="K9" s="276"/>
      <c r="L9" s="276"/>
      <c r="M9" s="276" t="s">
        <v>9</v>
      </c>
      <c r="N9" s="286" t="s">
        <v>21</v>
      </c>
      <c r="O9" s="287"/>
      <c r="P9" s="287"/>
      <c r="Q9" s="287"/>
      <c r="R9" s="267" t="s">
        <v>13</v>
      </c>
      <c r="S9" s="268"/>
      <c r="T9" s="276" t="s">
        <v>14</v>
      </c>
      <c r="U9" s="277"/>
      <c r="V9" s="267" t="s">
        <v>22</v>
      </c>
      <c r="W9" s="268"/>
      <c r="X9" s="271" t="s">
        <v>23</v>
      </c>
      <c r="Y9" s="271"/>
      <c r="Z9" s="262" t="s">
        <v>34</v>
      </c>
      <c r="AA9" s="263"/>
    </row>
    <row r="10" spans="1:28" ht="20.25" customHeight="1" thickBot="1" x14ac:dyDescent="0.45">
      <c r="B10" s="282"/>
      <c r="C10" s="283"/>
      <c r="D10" s="285"/>
      <c r="E10" s="266" t="s">
        <v>1</v>
      </c>
      <c r="F10" s="266"/>
      <c r="G10" s="266"/>
      <c r="H10" s="266"/>
      <c r="I10" s="266" t="s">
        <v>2</v>
      </c>
      <c r="J10" s="266"/>
      <c r="K10" s="266"/>
      <c r="L10" s="266"/>
      <c r="M10" s="266"/>
      <c r="N10" s="288"/>
      <c r="O10" s="289"/>
      <c r="P10" s="289"/>
      <c r="Q10" s="289"/>
      <c r="R10" s="295"/>
      <c r="S10" s="296"/>
      <c r="T10" s="278"/>
      <c r="U10" s="279"/>
      <c r="V10" s="269"/>
      <c r="W10" s="270"/>
      <c r="X10" s="272"/>
      <c r="Y10" s="272"/>
      <c r="Z10" s="264"/>
      <c r="AA10" s="265"/>
    </row>
    <row r="11" spans="1:28" ht="24.95" customHeight="1" x14ac:dyDescent="0.4">
      <c r="A11" s="30">
        <v>1</v>
      </c>
      <c r="B11" s="188">
        <v>3</v>
      </c>
      <c r="C11" s="189" t="s">
        <v>5</v>
      </c>
      <c r="D11" s="190"/>
      <c r="E11" s="207">
        <v>11</v>
      </c>
      <c r="F11" s="10" t="s">
        <v>3</v>
      </c>
      <c r="G11" s="208" t="s">
        <v>31</v>
      </c>
      <c r="H11" s="13" t="s">
        <v>4</v>
      </c>
      <c r="I11" s="207">
        <v>15</v>
      </c>
      <c r="J11" s="10" t="s">
        <v>3</v>
      </c>
      <c r="K11" s="208" t="s">
        <v>31</v>
      </c>
      <c r="L11" s="60" t="s">
        <v>4</v>
      </c>
      <c r="M11" s="77"/>
      <c r="N11" s="143">
        <f>IF(TIME(I11,K11,0)&lt;TIME(E11,G11,0),TIME(I11,G11,0)+1-TIME(E11,,0),TIME(I11,K11,0)-TIME(E11,G11,0))</f>
        <v>0.16666666666666669</v>
      </c>
      <c r="O11" s="108" t="s">
        <v>46</v>
      </c>
      <c r="P11" s="144">
        <f>MINUTE(MOD(N11,60))</f>
        <v>0</v>
      </c>
      <c r="Q11" s="106" t="s">
        <v>47</v>
      </c>
      <c r="R11" s="209">
        <v>10000</v>
      </c>
      <c r="S11" s="210" t="s">
        <v>7</v>
      </c>
      <c r="T11" s="201">
        <v>2200</v>
      </c>
      <c r="U11" s="41" t="s">
        <v>7</v>
      </c>
      <c r="V11" s="201">
        <f>R11-T11</f>
        <v>7800</v>
      </c>
      <c r="W11" s="42" t="s">
        <v>7</v>
      </c>
      <c r="X11" s="53">
        <f>2500*4</f>
        <v>10000</v>
      </c>
      <c r="Y11" s="41" t="s">
        <v>7</v>
      </c>
      <c r="Z11" s="55">
        <f>MIN(V11,X11)</f>
        <v>7800</v>
      </c>
      <c r="AA11" s="36" t="s">
        <v>7</v>
      </c>
    </row>
    <row r="12" spans="1:28" ht="24.95" customHeight="1" x14ac:dyDescent="0.4">
      <c r="A12" s="18">
        <v>2</v>
      </c>
      <c r="B12" s="191">
        <v>4</v>
      </c>
      <c r="C12" s="192" t="s">
        <v>5</v>
      </c>
      <c r="D12" s="193" t="s">
        <v>33</v>
      </c>
      <c r="E12" s="194">
        <v>9</v>
      </c>
      <c r="F12" s="8" t="s">
        <v>3</v>
      </c>
      <c r="G12" s="198" t="s">
        <v>31</v>
      </c>
      <c r="H12" s="9" t="s">
        <v>4</v>
      </c>
      <c r="I12" s="194">
        <v>12</v>
      </c>
      <c r="J12" s="8" t="s">
        <v>3</v>
      </c>
      <c r="K12" s="198" t="s">
        <v>32</v>
      </c>
      <c r="L12" s="11" t="s">
        <v>4</v>
      </c>
      <c r="M12" s="77"/>
      <c r="N12" s="143">
        <f t="shared" ref="N12:N20" si="0">IF(TIME(I12,K12,0)&lt;TIME(E12,G12,0),TIME(I12,G12,0)+1-TIME(E12,,0),TIME(I12,K12,0)-TIME(E12,G12,0))</f>
        <v>0.14583333333333337</v>
      </c>
      <c r="O12" s="114" t="s">
        <v>46</v>
      </c>
      <c r="P12" s="145">
        <f t="shared" ref="P12:P20" si="1">MINUTE(MOD(N12,60))</f>
        <v>30</v>
      </c>
      <c r="Q12" s="106" t="s">
        <v>47</v>
      </c>
      <c r="R12" s="199"/>
      <c r="S12" s="43" t="s">
        <v>7</v>
      </c>
      <c r="T12" s="202"/>
      <c r="U12" s="44" t="s">
        <v>7</v>
      </c>
      <c r="V12" s="205">
        <v>8000</v>
      </c>
      <c r="W12" s="45" t="s">
        <v>7</v>
      </c>
      <c r="X12" s="54">
        <f>2500*3.5</f>
        <v>8750</v>
      </c>
      <c r="Y12" s="46" t="s">
        <v>7</v>
      </c>
      <c r="Z12" s="56">
        <f>MIN(V12,X12)</f>
        <v>8000</v>
      </c>
      <c r="AA12" s="37" t="s">
        <v>7</v>
      </c>
    </row>
    <row r="13" spans="1:28" ht="24.95" customHeight="1" x14ac:dyDescent="0.4">
      <c r="A13" s="18">
        <v>3</v>
      </c>
      <c r="B13" s="191">
        <v>5</v>
      </c>
      <c r="C13" s="192" t="s">
        <v>5</v>
      </c>
      <c r="D13" s="195"/>
      <c r="E13" s="194">
        <v>20</v>
      </c>
      <c r="F13" s="8" t="s">
        <v>3</v>
      </c>
      <c r="G13" s="198" t="s">
        <v>31</v>
      </c>
      <c r="H13" s="9" t="s">
        <v>4</v>
      </c>
      <c r="I13" s="194">
        <v>22</v>
      </c>
      <c r="J13" s="8" t="s">
        <v>3</v>
      </c>
      <c r="K13" s="198" t="s">
        <v>31</v>
      </c>
      <c r="L13" s="7" t="s">
        <v>4</v>
      </c>
      <c r="M13" s="87"/>
      <c r="N13" s="146">
        <f t="shared" si="0"/>
        <v>8.3333333333333259E-2</v>
      </c>
      <c r="O13" s="114" t="s">
        <v>46</v>
      </c>
      <c r="P13" s="145">
        <f t="shared" si="1"/>
        <v>0</v>
      </c>
      <c r="Q13" s="115" t="s">
        <v>47</v>
      </c>
      <c r="R13" s="199"/>
      <c r="S13" s="47" t="s">
        <v>7</v>
      </c>
      <c r="T13" s="203"/>
      <c r="U13" s="48" t="s">
        <v>7</v>
      </c>
      <c r="V13" s="205">
        <v>5000</v>
      </c>
      <c r="W13" s="45" t="s">
        <v>7</v>
      </c>
      <c r="X13" s="54">
        <f>2500*2</f>
        <v>5000</v>
      </c>
      <c r="Y13" s="48" t="s">
        <v>7</v>
      </c>
      <c r="Z13" s="56">
        <f t="shared" ref="Z13:Z14" si="2">MIN(V13,X13)</f>
        <v>5000</v>
      </c>
      <c r="AA13" s="38" t="s">
        <v>7</v>
      </c>
    </row>
    <row r="14" spans="1:28" ht="24.95" customHeight="1" x14ac:dyDescent="0.4">
      <c r="A14" s="18">
        <v>4</v>
      </c>
      <c r="B14" s="191">
        <v>5</v>
      </c>
      <c r="C14" s="192" t="s">
        <v>5</v>
      </c>
      <c r="D14" s="195"/>
      <c r="E14" s="194">
        <v>22</v>
      </c>
      <c r="F14" s="8" t="s">
        <v>3</v>
      </c>
      <c r="G14" s="198" t="s">
        <v>31</v>
      </c>
      <c r="H14" s="9" t="s">
        <v>4</v>
      </c>
      <c r="I14" s="194">
        <v>23</v>
      </c>
      <c r="J14" s="8" t="s">
        <v>3</v>
      </c>
      <c r="K14" s="198" t="s">
        <v>32</v>
      </c>
      <c r="L14" s="7" t="s">
        <v>4</v>
      </c>
      <c r="M14" s="87" t="s">
        <v>42</v>
      </c>
      <c r="N14" s="143">
        <f t="shared" si="0"/>
        <v>6.25E-2</v>
      </c>
      <c r="O14" s="114" t="s">
        <v>46</v>
      </c>
      <c r="P14" s="145">
        <f t="shared" si="1"/>
        <v>30</v>
      </c>
      <c r="Q14" s="115" t="s">
        <v>47</v>
      </c>
      <c r="R14" s="199"/>
      <c r="S14" s="43" t="s">
        <v>7</v>
      </c>
      <c r="T14" s="202"/>
      <c r="U14" s="44" t="s">
        <v>7</v>
      </c>
      <c r="V14" s="205">
        <v>6000</v>
      </c>
      <c r="W14" s="45" t="s">
        <v>7</v>
      </c>
      <c r="X14" s="54">
        <f>3500*1.5</f>
        <v>5250</v>
      </c>
      <c r="Y14" s="46" t="s">
        <v>7</v>
      </c>
      <c r="Z14" s="56">
        <f t="shared" si="2"/>
        <v>5250</v>
      </c>
      <c r="AA14" s="37" t="s">
        <v>7</v>
      </c>
    </row>
    <row r="15" spans="1:28" ht="24.95" customHeight="1" x14ac:dyDescent="0.4">
      <c r="A15" s="18">
        <v>5</v>
      </c>
      <c r="B15" s="71"/>
      <c r="C15" s="192" t="s">
        <v>5</v>
      </c>
      <c r="D15" s="195"/>
      <c r="E15" s="67"/>
      <c r="F15" s="8" t="s">
        <v>3</v>
      </c>
      <c r="G15" s="74"/>
      <c r="H15" s="9" t="s">
        <v>4</v>
      </c>
      <c r="I15" s="67"/>
      <c r="J15" s="8" t="s">
        <v>3</v>
      </c>
      <c r="K15" s="74"/>
      <c r="L15" s="7" t="s">
        <v>4</v>
      </c>
      <c r="M15" s="77"/>
      <c r="N15" s="143">
        <f t="shared" si="0"/>
        <v>0</v>
      </c>
      <c r="O15" s="114" t="s">
        <v>46</v>
      </c>
      <c r="P15" s="145">
        <f t="shared" si="1"/>
        <v>0</v>
      </c>
      <c r="Q15" s="115" t="s">
        <v>47</v>
      </c>
      <c r="R15" s="199"/>
      <c r="S15" s="47" t="s">
        <v>7</v>
      </c>
      <c r="T15" s="203"/>
      <c r="U15" s="48" t="s">
        <v>7</v>
      </c>
      <c r="V15" s="202"/>
      <c r="W15" s="45" t="s">
        <v>7</v>
      </c>
      <c r="X15" s="63">
        <v>0</v>
      </c>
      <c r="Y15" s="48" t="s">
        <v>7</v>
      </c>
      <c r="Z15" s="63">
        <v>0</v>
      </c>
      <c r="AA15" s="38" t="s">
        <v>7</v>
      </c>
    </row>
    <row r="16" spans="1:28" ht="24.95" customHeight="1" x14ac:dyDescent="0.4">
      <c r="A16" s="18">
        <v>6</v>
      </c>
      <c r="B16" s="71"/>
      <c r="C16" s="192" t="s">
        <v>5</v>
      </c>
      <c r="D16" s="195"/>
      <c r="E16" s="67"/>
      <c r="F16" s="8" t="s">
        <v>3</v>
      </c>
      <c r="G16" s="74"/>
      <c r="H16" s="9" t="s">
        <v>4</v>
      </c>
      <c r="I16" s="67"/>
      <c r="J16" s="8" t="s">
        <v>3</v>
      </c>
      <c r="K16" s="74"/>
      <c r="L16" s="7" t="s">
        <v>4</v>
      </c>
      <c r="M16" s="77"/>
      <c r="N16" s="143">
        <f t="shared" si="0"/>
        <v>0</v>
      </c>
      <c r="O16" s="114" t="s">
        <v>46</v>
      </c>
      <c r="P16" s="145">
        <f t="shared" si="1"/>
        <v>0</v>
      </c>
      <c r="Q16" s="115" t="s">
        <v>47</v>
      </c>
      <c r="R16" s="199"/>
      <c r="S16" s="43" t="s">
        <v>7</v>
      </c>
      <c r="T16" s="202"/>
      <c r="U16" s="44" t="s">
        <v>7</v>
      </c>
      <c r="V16" s="202"/>
      <c r="W16" s="45" t="s">
        <v>7</v>
      </c>
      <c r="X16" s="63">
        <v>0</v>
      </c>
      <c r="Y16" s="46" t="s">
        <v>7</v>
      </c>
      <c r="Z16" s="63">
        <v>0</v>
      </c>
      <c r="AA16" s="37" t="s">
        <v>7</v>
      </c>
    </row>
    <row r="17" spans="1:27" ht="24.95" customHeight="1" x14ac:dyDescent="0.4">
      <c r="A17" s="18">
        <v>7</v>
      </c>
      <c r="B17" s="71"/>
      <c r="C17" s="192" t="s">
        <v>5</v>
      </c>
      <c r="D17" s="195"/>
      <c r="E17" s="67"/>
      <c r="F17" s="8" t="s">
        <v>3</v>
      </c>
      <c r="G17" s="74"/>
      <c r="H17" s="9" t="s">
        <v>4</v>
      </c>
      <c r="I17" s="67"/>
      <c r="J17" s="8" t="s">
        <v>3</v>
      </c>
      <c r="K17" s="74"/>
      <c r="L17" s="7" t="s">
        <v>4</v>
      </c>
      <c r="M17" s="77"/>
      <c r="N17" s="143">
        <f t="shared" si="0"/>
        <v>0</v>
      </c>
      <c r="O17" s="114" t="s">
        <v>46</v>
      </c>
      <c r="P17" s="145">
        <f t="shared" si="1"/>
        <v>0</v>
      </c>
      <c r="Q17" s="115" t="s">
        <v>47</v>
      </c>
      <c r="R17" s="199"/>
      <c r="S17" s="47" t="s">
        <v>7</v>
      </c>
      <c r="T17" s="203"/>
      <c r="U17" s="48" t="s">
        <v>7</v>
      </c>
      <c r="V17" s="202"/>
      <c r="W17" s="45" t="s">
        <v>7</v>
      </c>
      <c r="X17" s="63">
        <v>0</v>
      </c>
      <c r="Y17" s="48" t="s">
        <v>7</v>
      </c>
      <c r="Z17" s="63">
        <v>0</v>
      </c>
      <c r="AA17" s="38" t="s">
        <v>7</v>
      </c>
    </row>
    <row r="18" spans="1:27" ht="24.95" customHeight="1" x14ac:dyDescent="0.4">
      <c r="A18" s="18">
        <v>8</v>
      </c>
      <c r="B18" s="71"/>
      <c r="C18" s="192" t="s">
        <v>5</v>
      </c>
      <c r="D18" s="195"/>
      <c r="E18" s="68"/>
      <c r="F18" s="8" t="s">
        <v>3</v>
      </c>
      <c r="G18" s="74"/>
      <c r="H18" s="9" t="s">
        <v>4</v>
      </c>
      <c r="I18" s="67"/>
      <c r="J18" s="8" t="s">
        <v>3</v>
      </c>
      <c r="K18" s="74"/>
      <c r="L18" s="7" t="s">
        <v>4</v>
      </c>
      <c r="M18" s="77"/>
      <c r="N18" s="143">
        <f t="shared" si="0"/>
        <v>0</v>
      </c>
      <c r="O18" s="114" t="s">
        <v>46</v>
      </c>
      <c r="P18" s="145">
        <f t="shared" si="1"/>
        <v>0</v>
      </c>
      <c r="Q18" s="115" t="s">
        <v>47</v>
      </c>
      <c r="R18" s="199"/>
      <c r="S18" s="43" t="s">
        <v>7</v>
      </c>
      <c r="T18" s="202"/>
      <c r="U18" s="44" t="s">
        <v>7</v>
      </c>
      <c r="V18" s="202"/>
      <c r="W18" s="45" t="s">
        <v>7</v>
      </c>
      <c r="X18" s="63">
        <v>0</v>
      </c>
      <c r="Y18" s="46" t="s">
        <v>7</v>
      </c>
      <c r="Z18" s="63">
        <v>0</v>
      </c>
      <c r="AA18" s="37" t="s">
        <v>7</v>
      </c>
    </row>
    <row r="19" spans="1:27" ht="24.95" customHeight="1" x14ac:dyDescent="0.4">
      <c r="A19" s="18">
        <v>9</v>
      </c>
      <c r="B19" s="71"/>
      <c r="C19" s="192" t="s">
        <v>5</v>
      </c>
      <c r="D19" s="195"/>
      <c r="E19" s="67"/>
      <c r="F19" s="8" t="s">
        <v>3</v>
      </c>
      <c r="G19" s="74"/>
      <c r="H19" s="9" t="s">
        <v>4</v>
      </c>
      <c r="I19" s="67"/>
      <c r="J19" s="8" t="s">
        <v>3</v>
      </c>
      <c r="K19" s="74"/>
      <c r="L19" s="7" t="s">
        <v>4</v>
      </c>
      <c r="M19" s="77"/>
      <c r="N19" s="143">
        <f t="shared" si="0"/>
        <v>0</v>
      </c>
      <c r="O19" s="114" t="s">
        <v>46</v>
      </c>
      <c r="P19" s="145">
        <f t="shared" si="1"/>
        <v>0</v>
      </c>
      <c r="Q19" s="115" t="s">
        <v>47</v>
      </c>
      <c r="R19" s="199"/>
      <c r="S19" s="47" t="s">
        <v>7</v>
      </c>
      <c r="T19" s="203"/>
      <c r="U19" s="48" t="s">
        <v>7</v>
      </c>
      <c r="V19" s="202"/>
      <c r="W19" s="45" t="s">
        <v>7</v>
      </c>
      <c r="X19" s="63">
        <v>0</v>
      </c>
      <c r="Y19" s="48" t="s">
        <v>7</v>
      </c>
      <c r="Z19" s="63">
        <v>0</v>
      </c>
      <c r="AA19" s="38" t="s">
        <v>7</v>
      </c>
    </row>
    <row r="20" spans="1:27" ht="24.95" customHeight="1" thickBot="1" x14ac:dyDescent="0.45">
      <c r="A20" s="32">
        <v>10</v>
      </c>
      <c r="B20" s="72"/>
      <c r="C20" s="196" t="s">
        <v>5</v>
      </c>
      <c r="D20" s="197"/>
      <c r="E20" s="69"/>
      <c r="F20" s="15" t="s">
        <v>3</v>
      </c>
      <c r="G20" s="75"/>
      <c r="H20" s="14" t="s">
        <v>4</v>
      </c>
      <c r="I20" s="69"/>
      <c r="J20" s="16" t="s">
        <v>3</v>
      </c>
      <c r="K20" s="75"/>
      <c r="L20" s="14" t="s">
        <v>4</v>
      </c>
      <c r="M20" s="86"/>
      <c r="N20" s="147">
        <f t="shared" si="0"/>
        <v>0</v>
      </c>
      <c r="O20" s="130" t="s">
        <v>46</v>
      </c>
      <c r="P20" s="148">
        <f t="shared" si="1"/>
        <v>0</v>
      </c>
      <c r="Q20" s="128" t="s">
        <v>47</v>
      </c>
      <c r="R20" s="200"/>
      <c r="S20" s="49" t="s">
        <v>7</v>
      </c>
      <c r="T20" s="204"/>
      <c r="U20" s="50" t="s">
        <v>7</v>
      </c>
      <c r="V20" s="206"/>
      <c r="W20" s="51" t="s">
        <v>7</v>
      </c>
      <c r="X20" s="64">
        <v>0</v>
      </c>
      <c r="Y20" s="50" t="s">
        <v>7</v>
      </c>
      <c r="Z20" s="64">
        <v>0</v>
      </c>
      <c r="AA20" s="39" t="s">
        <v>7</v>
      </c>
    </row>
    <row r="21" spans="1:27" s="177" customFormat="1" ht="6.75" customHeight="1" thickBot="1" x14ac:dyDescent="0.45">
      <c r="A21" s="165"/>
      <c r="B21" s="166"/>
      <c r="C21" s="166"/>
      <c r="D21" s="165"/>
      <c r="E21" s="166"/>
      <c r="F21" s="167"/>
      <c r="G21" s="167"/>
      <c r="H21" s="167"/>
      <c r="I21" s="175"/>
      <c r="J21" s="175"/>
      <c r="K21" s="167"/>
      <c r="L21" s="167"/>
      <c r="M21" s="165"/>
      <c r="N21" s="168"/>
      <c r="O21" s="169"/>
      <c r="P21" s="170"/>
      <c r="Q21" s="169"/>
      <c r="R21" s="171"/>
      <c r="S21" s="166"/>
      <c r="T21" s="166"/>
      <c r="U21" s="166"/>
      <c r="V21" s="172"/>
      <c r="W21" s="167"/>
      <c r="X21" s="173"/>
      <c r="Y21" s="174"/>
      <c r="Z21" s="176"/>
      <c r="AA21" s="174"/>
    </row>
    <row r="22" spans="1:27" s="91" customFormat="1" ht="26.25" customHeight="1" thickBot="1" x14ac:dyDescent="0.45">
      <c r="A22" s="101"/>
      <c r="I22" s="254" t="s">
        <v>27</v>
      </c>
      <c r="J22" s="254"/>
      <c r="K22" s="254"/>
      <c r="L22" s="255"/>
      <c r="M22" s="135"/>
      <c r="N22" s="149">
        <f>SUMIF($M11:$M20,"",$N11:$N20)</f>
        <v>0.39583333333333331</v>
      </c>
      <c r="O22" s="150"/>
      <c r="P22" s="151"/>
      <c r="Q22" s="136"/>
      <c r="R22" s="178"/>
      <c r="W22" s="140" t="s">
        <v>43</v>
      </c>
      <c r="X22" s="153">
        <f>IF(R23=0,SUMIF($M11:$M20,"",$X11:$X20),SUMIF($M11:$M20,"",$X11:$X20)-R23/60*記号!$C$3)</f>
        <v>23750</v>
      </c>
      <c r="Y22" s="109" t="s">
        <v>7</v>
      </c>
      <c r="Z22" s="111">
        <f>MIN(X22,SUMIF(M11:M20,"",V11:V20))</f>
        <v>20800</v>
      </c>
      <c r="AA22" s="112" t="s">
        <v>7</v>
      </c>
    </row>
    <row r="23" spans="1:27" s="91" customFormat="1" ht="26.45" customHeight="1" thickBot="1" x14ac:dyDescent="0.45">
      <c r="A23" s="101"/>
      <c r="I23" s="254" t="s">
        <v>28</v>
      </c>
      <c r="J23" s="254"/>
      <c r="K23" s="254"/>
      <c r="L23" s="255"/>
      <c r="M23" s="135"/>
      <c r="N23" s="149">
        <f>SUMIF($M12:$M22,"〇",$N12:$N22)</f>
        <v>6.25E-2</v>
      </c>
      <c r="O23" s="150"/>
      <c r="P23" s="151"/>
      <c r="Q23" s="136"/>
      <c r="R23" s="213">
        <f>MINUTE(MOD(SUM(N22:N23),60))</f>
        <v>0</v>
      </c>
      <c r="W23" s="140" t="s">
        <v>44</v>
      </c>
      <c r="X23" s="154">
        <f>SUMIF($M11:$M20,"〇",$X11:$X20)</f>
        <v>5250</v>
      </c>
      <c r="Y23" s="155" t="s">
        <v>7</v>
      </c>
      <c r="Z23" s="156">
        <f>MIN(X23,SUMIF(M11:M20,"〇",V11:V20))</f>
        <v>5250</v>
      </c>
      <c r="AA23" s="157" t="s">
        <v>7</v>
      </c>
    </row>
    <row r="24" spans="1:27" s="91" customFormat="1" ht="26.45" customHeight="1" thickTop="1" thickBot="1" x14ac:dyDescent="0.45">
      <c r="A24" s="101"/>
      <c r="K24" s="254" t="s">
        <v>29</v>
      </c>
      <c r="L24" s="255"/>
      <c r="M24" s="162">
        <f>+D8</f>
        <v>4</v>
      </c>
      <c r="N24" s="163" t="s">
        <v>38</v>
      </c>
      <c r="O24" s="187">
        <f>SUM($N11:$N20)</f>
        <v>0.45833333333333331</v>
      </c>
      <c r="P24" s="163" t="s">
        <v>16</v>
      </c>
      <c r="Q24" s="164"/>
      <c r="R24" s="137" t="s">
        <v>26</v>
      </c>
      <c r="W24" s="140" t="s">
        <v>45</v>
      </c>
      <c r="X24" s="158">
        <f>+X22+X23</f>
        <v>29000</v>
      </c>
      <c r="Y24" s="159" t="s">
        <v>7</v>
      </c>
      <c r="Z24" s="160">
        <f>+Z22+Z23</f>
        <v>26050</v>
      </c>
      <c r="AA24" s="161" t="s">
        <v>7</v>
      </c>
    </row>
    <row r="25" spans="1:27" s="91" customFormat="1" ht="16.5" customHeight="1" thickTop="1" x14ac:dyDescent="0.4">
      <c r="A25" s="101"/>
      <c r="K25" s="139"/>
      <c r="L25" s="139"/>
      <c r="M25" s="181"/>
      <c r="N25" s="181"/>
      <c r="O25" s="181"/>
      <c r="P25" s="179"/>
      <c r="Q25" s="181"/>
      <c r="R25" s="137"/>
      <c r="W25" s="140"/>
      <c r="X25" s="182"/>
      <c r="Y25" s="138"/>
      <c r="Z25" s="182"/>
      <c r="AA25" s="138"/>
    </row>
    <row r="26" spans="1:27" s="91" customFormat="1" ht="23.45" customHeight="1" x14ac:dyDescent="0.4">
      <c r="A26" s="101"/>
      <c r="K26" s="139"/>
      <c r="L26" s="139"/>
      <c r="M26" s="181"/>
      <c r="N26" s="181"/>
      <c r="O26" s="181"/>
      <c r="P26" s="179"/>
      <c r="Q26" s="181"/>
      <c r="R26" s="137"/>
      <c r="W26" s="140"/>
      <c r="X26" s="182"/>
      <c r="Y26" s="138"/>
      <c r="Z26" s="182"/>
      <c r="AA26" s="138"/>
    </row>
    <row r="27" spans="1:27" ht="30" customHeight="1" thickBot="1" x14ac:dyDescent="0.45">
      <c r="A27" s="24" t="s">
        <v>18</v>
      </c>
      <c r="B27" s="40">
        <v>6</v>
      </c>
      <c r="C27" s="34" t="s">
        <v>19</v>
      </c>
      <c r="D27" s="40">
        <v>5</v>
      </c>
      <c r="E27" s="6" t="s">
        <v>20</v>
      </c>
      <c r="K27" s="5"/>
      <c r="L27" s="20"/>
      <c r="M27" s="20"/>
      <c r="N27" s="20"/>
      <c r="O27" s="20"/>
      <c r="P27" s="20"/>
      <c r="Q27" s="22"/>
      <c r="R27" s="273" t="s">
        <v>12</v>
      </c>
      <c r="S27" s="274"/>
      <c r="T27" s="274"/>
      <c r="U27" s="275"/>
      <c r="V27" s="29"/>
      <c r="W27" s="29"/>
    </row>
    <row r="28" spans="1:27" ht="20.25" customHeight="1" x14ac:dyDescent="0.4">
      <c r="B28" s="280" t="s">
        <v>0</v>
      </c>
      <c r="C28" s="281"/>
      <c r="D28" s="284" t="s">
        <v>8</v>
      </c>
      <c r="E28" s="276" t="s">
        <v>15</v>
      </c>
      <c r="F28" s="276"/>
      <c r="G28" s="276"/>
      <c r="H28" s="276"/>
      <c r="I28" s="276"/>
      <c r="J28" s="276"/>
      <c r="K28" s="276"/>
      <c r="L28" s="276"/>
      <c r="M28" s="276" t="s">
        <v>9</v>
      </c>
      <c r="N28" s="286" t="s">
        <v>21</v>
      </c>
      <c r="O28" s="287"/>
      <c r="P28" s="287"/>
      <c r="Q28" s="281"/>
      <c r="R28" s="267" t="s">
        <v>13</v>
      </c>
      <c r="S28" s="268"/>
      <c r="T28" s="276" t="s">
        <v>14</v>
      </c>
      <c r="U28" s="277"/>
      <c r="V28" s="267" t="s">
        <v>22</v>
      </c>
      <c r="W28" s="268"/>
      <c r="X28" s="271" t="s">
        <v>23</v>
      </c>
      <c r="Y28" s="271"/>
      <c r="Z28" s="262" t="s">
        <v>34</v>
      </c>
      <c r="AA28" s="263"/>
    </row>
    <row r="29" spans="1:27" ht="20.25" customHeight="1" thickBot="1" x14ac:dyDescent="0.45">
      <c r="B29" s="282"/>
      <c r="C29" s="283"/>
      <c r="D29" s="285"/>
      <c r="E29" s="266" t="s">
        <v>1</v>
      </c>
      <c r="F29" s="266"/>
      <c r="G29" s="266"/>
      <c r="H29" s="266"/>
      <c r="I29" s="266" t="s">
        <v>2</v>
      </c>
      <c r="J29" s="266"/>
      <c r="K29" s="266"/>
      <c r="L29" s="266"/>
      <c r="M29" s="266"/>
      <c r="N29" s="288"/>
      <c r="O29" s="289"/>
      <c r="P29" s="289"/>
      <c r="Q29" s="290"/>
      <c r="R29" s="269"/>
      <c r="S29" s="270"/>
      <c r="T29" s="278"/>
      <c r="U29" s="279"/>
      <c r="V29" s="269"/>
      <c r="W29" s="270"/>
      <c r="X29" s="272"/>
      <c r="Y29" s="272"/>
      <c r="Z29" s="264"/>
      <c r="AA29" s="265"/>
    </row>
    <row r="30" spans="1:27" ht="24.95" customHeight="1" x14ac:dyDescent="0.4">
      <c r="A30" s="30">
        <v>1</v>
      </c>
      <c r="B30" s="188">
        <v>1</v>
      </c>
      <c r="C30" s="21" t="s">
        <v>5</v>
      </c>
      <c r="D30" s="211"/>
      <c r="E30" s="207">
        <v>10</v>
      </c>
      <c r="F30" s="10" t="s">
        <v>3</v>
      </c>
      <c r="G30" s="208" t="s">
        <v>31</v>
      </c>
      <c r="H30" s="13" t="s">
        <v>4</v>
      </c>
      <c r="I30" s="207">
        <v>12</v>
      </c>
      <c r="J30" s="10" t="s">
        <v>3</v>
      </c>
      <c r="K30" s="208" t="s">
        <v>36</v>
      </c>
      <c r="L30" s="60" t="s">
        <v>4</v>
      </c>
      <c r="M30" s="77"/>
      <c r="N30" s="143">
        <f>IF(TIME(I30,K30,0)&lt;TIME(E30,G30,0),TIME(I30,G30,0)+1-TIME(E30,,0),TIME(I30,K30,0)-TIME(E30,G30,0))</f>
        <v>0.11458333333333331</v>
      </c>
      <c r="O30" s="108" t="s">
        <v>46</v>
      </c>
      <c r="P30" s="144">
        <f>MINUTE(MOD(N30,60))</f>
        <v>45</v>
      </c>
      <c r="Q30" s="106" t="s">
        <v>47</v>
      </c>
      <c r="R30" s="201">
        <v>8250</v>
      </c>
      <c r="S30" s="21" t="s">
        <v>7</v>
      </c>
      <c r="T30" s="201">
        <v>3000</v>
      </c>
      <c r="U30" s="31" t="s">
        <v>7</v>
      </c>
      <c r="V30" s="201">
        <f>8250-T30</f>
        <v>5250</v>
      </c>
      <c r="W30" s="42" t="s">
        <v>7</v>
      </c>
      <c r="X30" s="53">
        <f>2500*2.75</f>
        <v>6875</v>
      </c>
      <c r="Y30" s="41" t="s">
        <v>7</v>
      </c>
      <c r="Z30" s="55">
        <f>MIN(V30,X30)</f>
        <v>5250</v>
      </c>
      <c r="AA30" s="36" t="s">
        <v>7</v>
      </c>
    </row>
    <row r="31" spans="1:27" ht="24.95" customHeight="1" x14ac:dyDescent="0.4">
      <c r="A31" s="18">
        <v>2</v>
      </c>
      <c r="B31" s="191">
        <v>2</v>
      </c>
      <c r="C31" s="7" t="s">
        <v>5</v>
      </c>
      <c r="D31" s="195"/>
      <c r="E31" s="194">
        <v>22</v>
      </c>
      <c r="F31" s="8" t="s">
        <v>3</v>
      </c>
      <c r="G31" s="198" t="s">
        <v>31</v>
      </c>
      <c r="H31" s="9" t="s">
        <v>4</v>
      </c>
      <c r="I31" s="194">
        <v>23</v>
      </c>
      <c r="J31" s="8" t="s">
        <v>3</v>
      </c>
      <c r="K31" s="198" t="s">
        <v>32</v>
      </c>
      <c r="L31" s="7" t="s">
        <v>4</v>
      </c>
      <c r="M31" s="77" t="s">
        <v>42</v>
      </c>
      <c r="N31" s="143">
        <f t="shared" ref="N31:N39" si="3">IF(TIME(I31,K31,0)&lt;TIME(E31,G31,0),TIME(I31,G31,0)+1-TIME(E31,,0),TIME(I31,K31,0)-TIME(E31,G31,0))</f>
        <v>6.25E-2</v>
      </c>
      <c r="O31" s="114" t="s">
        <v>46</v>
      </c>
      <c r="P31" s="145">
        <f t="shared" ref="P31:P39" si="4">MINUTE(MOD(N31,60))</f>
        <v>30</v>
      </c>
      <c r="Q31" s="106" t="s">
        <v>47</v>
      </c>
      <c r="R31" s="79"/>
      <c r="S31" s="13" t="s">
        <v>7</v>
      </c>
      <c r="T31" s="82"/>
      <c r="U31" s="8" t="s">
        <v>7</v>
      </c>
      <c r="V31" s="205">
        <v>6000</v>
      </c>
      <c r="W31" s="45" t="s">
        <v>7</v>
      </c>
      <c r="X31" s="54">
        <f>3500*1.5</f>
        <v>5250</v>
      </c>
      <c r="Y31" s="46" t="s">
        <v>7</v>
      </c>
      <c r="Z31" s="56">
        <f>MIN(V31,X31)</f>
        <v>5250</v>
      </c>
      <c r="AA31" s="37" t="s">
        <v>7</v>
      </c>
    </row>
    <row r="32" spans="1:27" ht="24.95" customHeight="1" x14ac:dyDescent="0.4">
      <c r="A32" s="18">
        <v>3</v>
      </c>
      <c r="B32" s="71"/>
      <c r="C32" s="7" t="s">
        <v>5</v>
      </c>
      <c r="D32" s="195"/>
      <c r="E32" s="67"/>
      <c r="F32" s="8" t="s">
        <v>3</v>
      </c>
      <c r="G32" s="198"/>
      <c r="H32" s="9" t="s">
        <v>4</v>
      </c>
      <c r="I32" s="67"/>
      <c r="J32" s="8" t="s">
        <v>3</v>
      </c>
      <c r="K32" s="74"/>
      <c r="L32" s="7" t="s">
        <v>4</v>
      </c>
      <c r="M32" s="87"/>
      <c r="N32" s="146">
        <f t="shared" si="3"/>
        <v>0</v>
      </c>
      <c r="O32" s="114" t="s">
        <v>46</v>
      </c>
      <c r="P32" s="145">
        <f t="shared" si="4"/>
        <v>0</v>
      </c>
      <c r="Q32" s="115" t="s">
        <v>47</v>
      </c>
      <c r="R32" s="79"/>
      <c r="S32" s="7" t="s">
        <v>7</v>
      </c>
      <c r="T32" s="67"/>
      <c r="U32" s="12" t="s">
        <v>7</v>
      </c>
      <c r="V32" s="82"/>
      <c r="W32" s="35" t="s">
        <v>7</v>
      </c>
      <c r="X32" s="63">
        <v>0</v>
      </c>
      <c r="Y32" s="12" t="s">
        <v>7</v>
      </c>
      <c r="Z32" s="63">
        <v>0</v>
      </c>
      <c r="AA32" s="38" t="s">
        <v>7</v>
      </c>
    </row>
    <row r="33" spans="1:27" ht="24.95" customHeight="1" x14ac:dyDescent="0.4">
      <c r="A33" s="18">
        <v>4</v>
      </c>
      <c r="B33" s="71"/>
      <c r="C33" s="7" t="s">
        <v>5</v>
      </c>
      <c r="D33" s="195"/>
      <c r="E33" s="67"/>
      <c r="F33" s="8" t="s">
        <v>3</v>
      </c>
      <c r="G33" s="198"/>
      <c r="H33" s="9" t="s">
        <v>4</v>
      </c>
      <c r="I33" s="67"/>
      <c r="J33" s="8" t="s">
        <v>3</v>
      </c>
      <c r="K33" s="74"/>
      <c r="L33" s="7" t="s">
        <v>4</v>
      </c>
      <c r="M33" s="87"/>
      <c r="N33" s="143">
        <f t="shared" si="3"/>
        <v>0</v>
      </c>
      <c r="O33" s="114" t="s">
        <v>46</v>
      </c>
      <c r="P33" s="145">
        <f t="shared" si="4"/>
        <v>0</v>
      </c>
      <c r="Q33" s="115" t="s">
        <v>47</v>
      </c>
      <c r="R33" s="79"/>
      <c r="S33" s="13" t="s">
        <v>7</v>
      </c>
      <c r="T33" s="82"/>
      <c r="U33" s="8" t="s">
        <v>7</v>
      </c>
      <c r="V33" s="82"/>
      <c r="W33" s="35" t="s">
        <v>7</v>
      </c>
      <c r="X33" s="63">
        <v>0</v>
      </c>
      <c r="Y33" s="19" t="s">
        <v>7</v>
      </c>
      <c r="Z33" s="63">
        <v>0</v>
      </c>
      <c r="AA33" s="37" t="s">
        <v>7</v>
      </c>
    </row>
    <row r="34" spans="1:27" ht="24.95" customHeight="1" x14ac:dyDescent="0.4">
      <c r="A34" s="18">
        <v>5</v>
      </c>
      <c r="B34" s="71"/>
      <c r="C34" s="7" t="s">
        <v>5</v>
      </c>
      <c r="D34" s="195"/>
      <c r="E34" s="67"/>
      <c r="F34" s="8" t="s">
        <v>3</v>
      </c>
      <c r="G34" s="74"/>
      <c r="H34" s="9" t="s">
        <v>4</v>
      </c>
      <c r="I34" s="67"/>
      <c r="J34" s="8" t="s">
        <v>3</v>
      </c>
      <c r="K34" s="74"/>
      <c r="L34" s="7" t="s">
        <v>4</v>
      </c>
      <c r="M34" s="77"/>
      <c r="N34" s="143">
        <f t="shared" si="3"/>
        <v>0</v>
      </c>
      <c r="O34" s="114" t="s">
        <v>46</v>
      </c>
      <c r="P34" s="145">
        <f t="shared" si="4"/>
        <v>0</v>
      </c>
      <c r="Q34" s="115" t="s">
        <v>47</v>
      </c>
      <c r="R34" s="79"/>
      <c r="S34" s="7" t="s">
        <v>7</v>
      </c>
      <c r="T34" s="67"/>
      <c r="U34" s="12" t="s">
        <v>7</v>
      </c>
      <c r="V34" s="82"/>
      <c r="W34" s="35" t="s">
        <v>7</v>
      </c>
      <c r="X34" s="63">
        <v>0</v>
      </c>
      <c r="Y34" s="12" t="s">
        <v>7</v>
      </c>
      <c r="Z34" s="63">
        <v>0</v>
      </c>
      <c r="AA34" s="38" t="s">
        <v>7</v>
      </c>
    </row>
    <row r="35" spans="1:27" ht="24.95" customHeight="1" x14ac:dyDescent="0.4">
      <c r="A35" s="18">
        <v>6</v>
      </c>
      <c r="B35" s="71"/>
      <c r="C35" s="7" t="s">
        <v>5</v>
      </c>
      <c r="D35" s="195"/>
      <c r="E35" s="67"/>
      <c r="F35" s="8" t="s">
        <v>3</v>
      </c>
      <c r="G35" s="74"/>
      <c r="H35" s="9" t="s">
        <v>4</v>
      </c>
      <c r="I35" s="67"/>
      <c r="J35" s="8" t="s">
        <v>3</v>
      </c>
      <c r="K35" s="74"/>
      <c r="L35" s="7" t="s">
        <v>4</v>
      </c>
      <c r="M35" s="77"/>
      <c r="N35" s="143">
        <f t="shared" si="3"/>
        <v>0</v>
      </c>
      <c r="O35" s="114" t="s">
        <v>46</v>
      </c>
      <c r="P35" s="145">
        <f t="shared" si="4"/>
        <v>0</v>
      </c>
      <c r="Q35" s="115" t="s">
        <v>47</v>
      </c>
      <c r="R35" s="79"/>
      <c r="S35" s="13" t="s">
        <v>7</v>
      </c>
      <c r="T35" s="82"/>
      <c r="U35" s="8" t="s">
        <v>7</v>
      </c>
      <c r="V35" s="82"/>
      <c r="W35" s="35" t="s">
        <v>7</v>
      </c>
      <c r="X35" s="63">
        <v>0</v>
      </c>
      <c r="Y35" s="19" t="s">
        <v>7</v>
      </c>
      <c r="Z35" s="63">
        <v>0</v>
      </c>
      <c r="AA35" s="37" t="s">
        <v>7</v>
      </c>
    </row>
    <row r="36" spans="1:27" ht="24.95" customHeight="1" x14ac:dyDescent="0.4">
      <c r="A36" s="18">
        <v>7</v>
      </c>
      <c r="B36" s="71"/>
      <c r="C36" s="7" t="s">
        <v>5</v>
      </c>
      <c r="D36" s="195"/>
      <c r="E36" s="67"/>
      <c r="F36" s="8" t="s">
        <v>3</v>
      </c>
      <c r="G36" s="74"/>
      <c r="H36" s="9" t="s">
        <v>4</v>
      </c>
      <c r="I36" s="67"/>
      <c r="J36" s="8" t="s">
        <v>3</v>
      </c>
      <c r="K36" s="74"/>
      <c r="L36" s="7" t="s">
        <v>4</v>
      </c>
      <c r="M36" s="77"/>
      <c r="N36" s="143">
        <f t="shared" si="3"/>
        <v>0</v>
      </c>
      <c r="O36" s="114" t="s">
        <v>46</v>
      </c>
      <c r="P36" s="145">
        <f t="shared" si="4"/>
        <v>0</v>
      </c>
      <c r="Q36" s="115" t="s">
        <v>47</v>
      </c>
      <c r="R36" s="79"/>
      <c r="S36" s="7" t="s">
        <v>7</v>
      </c>
      <c r="T36" s="67"/>
      <c r="U36" s="12" t="s">
        <v>7</v>
      </c>
      <c r="V36" s="82"/>
      <c r="W36" s="35" t="s">
        <v>7</v>
      </c>
      <c r="X36" s="63">
        <v>0</v>
      </c>
      <c r="Y36" s="12" t="s">
        <v>7</v>
      </c>
      <c r="Z36" s="63">
        <v>0</v>
      </c>
      <c r="AA36" s="38" t="s">
        <v>7</v>
      </c>
    </row>
    <row r="37" spans="1:27" ht="24.95" customHeight="1" x14ac:dyDescent="0.4">
      <c r="A37" s="18">
        <v>8</v>
      </c>
      <c r="B37" s="71"/>
      <c r="C37" s="7" t="s">
        <v>5</v>
      </c>
      <c r="D37" s="195"/>
      <c r="E37" s="68"/>
      <c r="F37" s="8" t="s">
        <v>3</v>
      </c>
      <c r="G37" s="74"/>
      <c r="H37" s="9" t="s">
        <v>4</v>
      </c>
      <c r="I37" s="67"/>
      <c r="J37" s="8" t="s">
        <v>3</v>
      </c>
      <c r="K37" s="74"/>
      <c r="L37" s="7" t="s">
        <v>4</v>
      </c>
      <c r="M37" s="77"/>
      <c r="N37" s="143">
        <f t="shared" si="3"/>
        <v>0</v>
      </c>
      <c r="O37" s="114" t="s">
        <v>46</v>
      </c>
      <c r="P37" s="145">
        <f t="shared" si="4"/>
        <v>0</v>
      </c>
      <c r="Q37" s="115" t="s">
        <v>47</v>
      </c>
      <c r="R37" s="79"/>
      <c r="S37" s="13" t="s">
        <v>7</v>
      </c>
      <c r="T37" s="82"/>
      <c r="U37" s="8" t="s">
        <v>7</v>
      </c>
      <c r="V37" s="82"/>
      <c r="W37" s="35" t="s">
        <v>7</v>
      </c>
      <c r="X37" s="63">
        <v>0</v>
      </c>
      <c r="Y37" s="19" t="s">
        <v>7</v>
      </c>
      <c r="Z37" s="63">
        <v>0</v>
      </c>
      <c r="AA37" s="37" t="s">
        <v>7</v>
      </c>
    </row>
    <row r="38" spans="1:27" ht="24.95" customHeight="1" x14ac:dyDescent="0.4">
      <c r="A38" s="18">
        <v>9</v>
      </c>
      <c r="B38" s="71"/>
      <c r="C38" s="7" t="s">
        <v>5</v>
      </c>
      <c r="D38" s="195"/>
      <c r="E38" s="67"/>
      <c r="F38" s="8" t="s">
        <v>3</v>
      </c>
      <c r="G38" s="74"/>
      <c r="H38" s="9" t="s">
        <v>4</v>
      </c>
      <c r="I38" s="67"/>
      <c r="J38" s="8" t="s">
        <v>3</v>
      </c>
      <c r="K38" s="74"/>
      <c r="L38" s="7" t="s">
        <v>4</v>
      </c>
      <c r="M38" s="77"/>
      <c r="N38" s="143">
        <f t="shared" si="3"/>
        <v>0</v>
      </c>
      <c r="O38" s="114" t="s">
        <v>46</v>
      </c>
      <c r="P38" s="145">
        <f t="shared" si="4"/>
        <v>0</v>
      </c>
      <c r="Q38" s="115" t="s">
        <v>47</v>
      </c>
      <c r="R38" s="79"/>
      <c r="S38" s="7" t="s">
        <v>7</v>
      </c>
      <c r="T38" s="67"/>
      <c r="U38" s="12" t="s">
        <v>7</v>
      </c>
      <c r="V38" s="82"/>
      <c r="W38" s="35" t="s">
        <v>7</v>
      </c>
      <c r="X38" s="63">
        <v>0</v>
      </c>
      <c r="Y38" s="12" t="s">
        <v>7</v>
      </c>
      <c r="Z38" s="63">
        <v>0</v>
      </c>
      <c r="AA38" s="38" t="s">
        <v>7</v>
      </c>
    </row>
    <row r="39" spans="1:27" ht="24.95" customHeight="1" thickBot="1" x14ac:dyDescent="0.45">
      <c r="A39" s="32">
        <v>10</v>
      </c>
      <c r="B39" s="72"/>
      <c r="C39" s="14" t="s">
        <v>5</v>
      </c>
      <c r="D39" s="197"/>
      <c r="E39" s="69"/>
      <c r="F39" s="15" t="s">
        <v>3</v>
      </c>
      <c r="G39" s="75"/>
      <c r="H39" s="14" t="s">
        <v>4</v>
      </c>
      <c r="I39" s="69"/>
      <c r="J39" s="16" t="s">
        <v>3</v>
      </c>
      <c r="K39" s="75"/>
      <c r="L39" s="14" t="s">
        <v>4</v>
      </c>
      <c r="M39" s="86"/>
      <c r="N39" s="147">
        <f t="shared" si="3"/>
        <v>0</v>
      </c>
      <c r="O39" s="130" t="s">
        <v>46</v>
      </c>
      <c r="P39" s="148">
        <f t="shared" si="4"/>
        <v>0</v>
      </c>
      <c r="Q39" s="128" t="s">
        <v>47</v>
      </c>
      <c r="R39" s="80"/>
      <c r="S39" s="14" t="s">
        <v>7</v>
      </c>
      <c r="T39" s="69"/>
      <c r="U39" s="17" t="s">
        <v>7</v>
      </c>
      <c r="V39" s="212"/>
      <c r="W39" s="33" t="s">
        <v>7</v>
      </c>
      <c r="X39" s="64">
        <v>0</v>
      </c>
      <c r="Y39" s="17" t="s">
        <v>7</v>
      </c>
      <c r="Z39" s="64">
        <v>0</v>
      </c>
      <c r="AA39" s="39" t="s">
        <v>7</v>
      </c>
    </row>
    <row r="40" spans="1:27" s="177" customFormat="1" ht="6.75" customHeight="1" thickBot="1" x14ac:dyDescent="0.45">
      <c r="A40" s="165"/>
      <c r="B40" s="166"/>
      <c r="C40" s="166"/>
      <c r="D40" s="165"/>
      <c r="E40" s="166"/>
      <c r="F40" s="167"/>
      <c r="G40" s="167"/>
      <c r="H40" s="167"/>
      <c r="I40" s="175"/>
      <c r="J40" s="175"/>
      <c r="K40" s="167"/>
      <c r="L40" s="167"/>
      <c r="M40" s="165"/>
      <c r="N40" s="168"/>
      <c r="O40" s="169"/>
      <c r="P40" s="170"/>
      <c r="Q40" s="169"/>
      <c r="R40" s="171"/>
      <c r="S40" s="166"/>
      <c r="T40" s="166"/>
      <c r="U40" s="166"/>
      <c r="V40" s="172"/>
      <c r="W40" s="167"/>
      <c r="X40" s="173"/>
      <c r="Y40" s="174"/>
      <c r="Z40" s="176"/>
      <c r="AA40" s="174"/>
    </row>
    <row r="41" spans="1:27" s="91" customFormat="1" ht="26.25" customHeight="1" thickBot="1" x14ac:dyDescent="0.45">
      <c r="A41" s="101"/>
      <c r="I41" s="254" t="s">
        <v>27</v>
      </c>
      <c r="J41" s="254"/>
      <c r="K41" s="254"/>
      <c r="L41" s="255"/>
      <c r="M41" s="135"/>
      <c r="N41" s="149">
        <f>SUMIF($M30:$M39,"",$N30:$N39)</f>
        <v>0.11458333333333331</v>
      </c>
      <c r="O41" s="150"/>
      <c r="P41" s="151"/>
      <c r="Q41" s="136"/>
      <c r="R41" s="178"/>
      <c r="W41" s="140" t="s">
        <v>43</v>
      </c>
      <c r="X41" s="153">
        <f>IF(R42=0,SUMIF($M30:$M39,"",$X30:$X39),SUMIF($M30:$M39,"",$X30:$X39)-R42/60*記号!$C$3)</f>
        <v>6250</v>
      </c>
      <c r="Y41" s="109" t="s">
        <v>7</v>
      </c>
      <c r="Z41" s="111">
        <f>MIN(X41,SUMIF(M30:M39,"",V30:V39))</f>
        <v>5250</v>
      </c>
      <c r="AA41" s="112" t="s">
        <v>7</v>
      </c>
    </row>
    <row r="42" spans="1:27" s="91" customFormat="1" ht="26.45" customHeight="1" thickBot="1" x14ac:dyDescent="0.45">
      <c r="A42" s="101"/>
      <c r="I42" s="254" t="s">
        <v>28</v>
      </c>
      <c r="J42" s="254"/>
      <c r="K42" s="254"/>
      <c r="L42" s="255"/>
      <c r="M42" s="135"/>
      <c r="N42" s="149">
        <f>SUMIF($M31:$M41,"〇",$N31:$N41)</f>
        <v>6.25E-2</v>
      </c>
      <c r="O42" s="150"/>
      <c r="P42" s="151"/>
      <c r="Q42" s="136"/>
      <c r="R42" s="213">
        <f>MINUTE(MOD(SUM(N41:N42),60))</f>
        <v>15</v>
      </c>
      <c r="W42" s="140" t="s">
        <v>44</v>
      </c>
      <c r="X42" s="154">
        <f>SUMIF($M30:$M39,"〇",$X30:$X39)</f>
        <v>5250</v>
      </c>
      <c r="Y42" s="155" t="s">
        <v>7</v>
      </c>
      <c r="Z42" s="156">
        <f>MIN(X42,SUMIF(M30:M39,"〇",V30:V39))</f>
        <v>5250</v>
      </c>
      <c r="AA42" s="157" t="s">
        <v>7</v>
      </c>
    </row>
    <row r="43" spans="1:27" s="91" customFormat="1" ht="26.45" customHeight="1" thickTop="1" thickBot="1" x14ac:dyDescent="0.45">
      <c r="A43" s="101"/>
      <c r="K43" s="254" t="s">
        <v>29</v>
      </c>
      <c r="L43" s="255"/>
      <c r="M43" s="162">
        <f>+D27</f>
        <v>5</v>
      </c>
      <c r="N43" s="163" t="s">
        <v>38</v>
      </c>
      <c r="O43" s="187">
        <f>SUM($N30:$N39)</f>
        <v>0.17708333333333331</v>
      </c>
      <c r="P43" s="163" t="s">
        <v>16</v>
      </c>
      <c r="Q43" s="164"/>
      <c r="R43" s="137" t="s">
        <v>26</v>
      </c>
      <c r="W43" s="140" t="s">
        <v>45</v>
      </c>
      <c r="X43" s="158">
        <f>+X41+X42</f>
        <v>11500</v>
      </c>
      <c r="Y43" s="159" t="s">
        <v>7</v>
      </c>
      <c r="Z43" s="160">
        <f>+Z41+Z42</f>
        <v>10500</v>
      </c>
      <c r="AA43" s="161" t="s">
        <v>7</v>
      </c>
    </row>
    <row r="44" spans="1:27" ht="19.5" thickTop="1" x14ac:dyDescent="0.4">
      <c r="X44" s="52"/>
    </row>
  </sheetData>
  <sheetProtection algorithmName="SHA-512" hashValue="WLtjxHZMLM7Z55olElaY0Y0VmKJvKbwmHWfmuwqs3t75kC4bEI/yEuGk+/7fN0DLgEwyd67PkkrvyOTXOsHHgQ==" saltValue="1g2+fflYUgdRw3pSaeljHw==" spinCount="100000" sheet="1" objects="1" scenarios="1"/>
  <mergeCells count="43">
    <mergeCell ref="X1:AA1"/>
    <mergeCell ref="A2:AA2"/>
    <mergeCell ref="A3:D3"/>
    <mergeCell ref="E3:M3"/>
    <mergeCell ref="A4:D4"/>
    <mergeCell ref="E4:F4"/>
    <mergeCell ref="I4:K4"/>
    <mergeCell ref="L4:M4"/>
    <mergeCell ref="X9:Y10"/>
    <mergeCell ref="Z9:AA10"/>
    <mergeCell ref="E10:H10"/>
    <mergeCell ref="I10:L10"/>
    <mergeCell ref="A5:N5"/>
    <mergeCell ref="X6:AA8"/>
    <mergeCell ref="T7:U7"/>
    <mergeCell ref="R8:U8"/>
    <mergeCell ref="B9:C10"/>
    <mergeCell ref="D9:D10"/>
    <mergeCell ref="E9:L9"/>
    <mergeCell ref="M9:M10"/>
    <mergeCell ref="N9:Q10"/>
    <mergeCell ref="R9:S10"/>
    <mergeCell ref="T9:U10"/>
    <mergeCell ref="V9:W10"/>
    <mergeCell ref="B28:C29"/>
    <mergeCell ref="D28:D29"/>
    <mergeCell ref="E28:L28"/>
    <mergeCell ref="M28:M29"/>
    <mergeCell ref="N28:Q29"/>
    <mergeCell ref="K43:L43"/>
    <mergeCell ref="V28:W29"/>
    <mergeCell ref="X28:Y29"/>
    <mergeCell ref="I22:L22"/>
    <mergeCell ref="I23:L23"/>
    <mergeCell ref="K24:L24"/>
    <mergeCell ref="R27:U27"/>
    <mergeCell ref="R28:S29"/>
    <mergeCell ref="T28:U29"/>
    <mergeCell ref="Z28:AA29"/>
    <mergeCell ref="E29:H29"/>
    <mergeCell ref="I29:L29"/>
    <mergeCell ref="I41:L41"/>
    <mergeCell ref="I42:L42"/>
  </mergeCells>
  <phoneticPr fontId="1"/>
  <printOptions horizontalCentered="1"/>
  <pageMargins left="3.937007874015748E-2" right="3.937007874015748E-2" top="0.19685039370078741" bottom="0.11811023622047245" header="0.31496062992125984" footer="0.15748031496062992"/>
  <pageSetup paperSize="9" scale="5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「夜間」の場合は、「〇」を選択してください">
          <x14:formula1>
            <xm:f>記号!$A$2</xm:f>
          </x14:formula1>
          <xm:sqref>D21 M11:M21 M30:M40 D40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A14" sqref="A14"/>
    </sheetView>
  </sheetViews>
  <sheetFormatPr defaultRowHeight="18.75" x14ac:dyDescent="0.4"/>
  <cols>
    <col min="1" max="1" width="9" style="61"/>
    <col min="2" max="2" width="13.875" style="61" bestFit="1" customWidth="1"/>
    <col min="3" max="16384" width="9" style="61"/>
  </cols>
  <sheetData>
    <row r="2" spans="1:3" x14ac:dyDescent="0.4">
      <c r="A2" s="61" t="s">
        <v>37</v>
      </c>
      <c r="B2" s="61" t="s">
        <v>39</v>
      </c>
    </row>
    <row r="3" spans="1:3" x14ac:dyDescent="0.4">
      <c r="B3" s="61" t="s">
        <v>40</v>
      </c>
      <c r="C3" s="62">
        <v>2500</v>
      </c>
    </row>
    <row r="4" spans="1:3" x14ac:dyDescent="0.4">
      <c r="B4" s="61" t="s">
        <v>41</v>
      </c>
      <c r="C4" s="62">
        <v>3500</v>
      </c>
    </row>
  </sheetData>
  <sheetProtection algorithmName="SHA-512" hashValue="YFQsNFQ7K2p+NKhS50d/BDM8yOmf4MtfTFO3Sb5lNd0jBuSAczZNCAPxKplDkvFR6Csak0nqxyEYPN/q7em1MA==" saltValue="3xqyZ6YGy1Gd5OIlgJbq3g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内訳表（時間計算あり）</vt:lpstr>
      <vt:lpstr>記入例（日中・夜間利用）</vt:lpstr>
      <vt:lpstr>記号</vt:lpstr>
      <vt:lpstr>'記入例（日中・夜間利用）'!Print_Area</vt:lpstr>
      <vt:lpstr>'内訳表（時間計算あり）'!Print_Area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長沢 雅美</dc:creator>
  <cp:lastModifiedBy>佐々木 智子</cp:lastModifiedBy>
  <cp:lastPrinted>2024-12-24T08:24:10Z</cp:lastPrinted>
  <dcterms:created xsi:type="dcterms:W3CDTF">2021-06-14T07:19:48Z</dcterms:created>
  <dcterms:modified xsi:type="dcterms:W3CDTF">2024-12-25T06:42:33Z</dcterms:modified>
</cp:coreProperties>
</file>